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ocuments\Downloads\"/>
    </mc:Choice>
  </mc:AlternateContent>
  <bookViews>
    <workbookView xWindow="0" yWindow="0" windowWidth="28800" windowHeight="11840"/>
  </bookViews>
  <sheets>
    <sheet name="Andamento" sheetId="2" r:id="rId1"/>
    <sheet name="Plan1" sheetId="10" r:id="rId2"/>
  </sheets>
  <definedNames>
    <definedName name="_xlnm.Print_Area" localSheetId="0">Andamento!$A$1:$P$58</definedName>
    <definedName name="_xlnm.Print_Titles" localSheetId="0">Andamento!$1:$4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8" i="2" l="1"/>
  <c r="G16" i="2"/>
  <c r="E54" i="2"/>
  <c r="E53" i="2"/>
  <c r="D53" i="2"/>
  <c r="E52" i="2"/>
  <c r="H8" i="2"/>
  <c r="H9" i="2"/>
  <c r="H10" i="2"/>
  <c r="H11" i="2"/>
  <c r="H12" i="2"/>
  <c r="H13" i="2"/>
  <c r="H14" i="2"/>
  <c r="H15" i="2"/>
  <c r="H16" i="2"/>
  <c r="H17" i="2"/>
  <c r="H18" i="2"/>
  <c r="H7" i="2"/>
  <c r="G12" i="2"/>
  <c r="F18" i="2" l="1"/>
  <c r="G7" i="2" l="1"/>
  <c r="A17" i="10" l="1"/>
  <c r="A10" i="10"/>
  <c r="F13" i="2" l="1"/>
  <c r="F15" i="2"/>
  <c r="F16" i="2"/>
  <c r="F17" i="2"/>
  <c r="F12" i="2" l="1"/>
  <c r="F11" i="2"/>
  <c r="F10" i="2" l="1"/>
  <c r="F14" i="2" l="1"/>
  <c r="F9" i="2"/>
  <c r="F8" i="2"/>
  <c r="F7" i="2"/>
  <c r="F57" i="2" l="1"/>
  <c r="H57" i="2" s="1"/>
  <c r="F58" i="2"/>
  <c r="H58" i="2" s="1"/>
  <c r="F56" i="2"/>
  <c r="H56" i="2" s="1"/>
  <c r="F55" i="2"/>
  <c r="H55" i="2" s="1"/>
  <c r="F54" i="2"/>
  <c r="H54" i="2" s="1"/>
  <c r="F51" i="2"/>
  <c r="H51" i="2" s="1"/>
  <c r="F52" i="2"/>
  <c r="H52" i="2" s="1"/>
  <c r="F53" i="2"/>
  <c r="H53" i="2" s="1"/>
  <c r="F50" i="2"/>
  <c r="H50" i="2" s="1"/>
  <c r="F49" i="2"/>
  <c r="H49" i="2" s="1"/>
</calcChain>
</file>

<file path=xl/comments1.xml><?xml version="1.0" encoding="utf-8"?>
<comments xmlns="http://schemas.openxmlformats.org/spreadsheetml/2006/main">
  <authors>
    <author>Usuario</author>
  </authors>
  <commentList>
    <comment ref="J10" authorId="0" shapeId="0">
      <text>
        <r>
          <rPr>
            <b/>
            <sz val="9"/>
            <color indexed="81"/>
            <rFont val="Segoe UI"/>
            <family val="2"/>
          </rPr>
          <t>R$1.881.388,00</t>
        </r>
      </text>
    </comment>
    <comment ref="J11" authorId="0" shapeId="0">
      <text>
        <r>
          <rPr>
            <b/>
            <sz val="9"/>
            <color indexed="81"/>
            <rFont val="Segoe UI"/>
            <family val="2"/>
          </rPr>
          <t>Inocência - 960645
REPASSE R$5.414.073,61</t>
        </r>
      </text>
    </comment>
    <comment ref="N13" authorId="0" shapeId="0">
      <text>
        <r>
          <rPr>
            <b/>
            <sz val="9"/>
            <color indexed="81"/>
            <rFont val="Segoe UI"/>
            <family val="2"/>
          </rPr>
          <t>Usuario:</t>
        </r>
        <r>
          <rPr>
            <sz val="9"/>
            <color indexed="81"/>
            <rFont val="Segoe UI"/>
            <family val="2"/>
          </rPr>
          <t xml:space="preserve">
(62)99680-7745</t>
        </r>
      </text>
    </comment>
    <comment ref="J43" authorId="0" shapeId="0">
      <text>
        <r>
          <rPr>
            <b/>
            <sz val="9"/>
            <color indexed="81"/>
            <rFont val="Segoe UI"/>
            <family val="2"/>
          </rPr>
          <t>DUAS HORTAS
TRANSBORDO
QUADRAS TODAS
BOSQUE DA VOVÓ DIVA
MARIA DA COM.
SANTA CLARA UBS E ESCOLA
UBS ALDEIA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J49" authorId="0" shapeId="0">
      <text>
        <r>
          <rPr>
            <b/>
            <sz val="9"/>
            <color indexed="81"/>
            <rFont val="Segoe UI"/>
            <family val="2"/>
          </rPr>
          <t>2987697,99
convenio cancelado
FEDERAL - CONTRATO  N° 09032023-038726</t>
        </r>
      </text>
    </comment>
    <comment ref="J50" authorId="0" shapeId="0">
      <text>
        <r>
          <rPr>
            <b/>
            <sz val="9"/>
            <color indexed="81"/>
            <rFont val="Segoe UI"/>
            <family val="2"/>
          </rPr>
          <t>Supressão da pista de caminhada R$ 54.121,21
Cearca de fechamento desapropriação em andamento
Drenagem, dimensionar em relação à montante</t>
        </r>
      </text>
    </comment>
    <comment ref="J52" authorId="0" shapeId="0">
      <text>
        <r>
          <rPr>
            <b/>
            <sz val="9"/>
            <color indexed="81"/>
            <rFont val="Segoe UI"/>
            <family val="2"/>
          </rPr>
          <t>Valor inicial 5.945.960,74
Rep 1 - 4.666.379,32</t>
        </r>
      </text>
    </comment>
    <comment ref="J53" authorId="0" shapeId="0">
      <text>
        <r>
          <rPr>
            <b/>
            <sz val="9"/>
            <color indexed="81"/>
            <rFont val="Segoe UI"/>
            <family val="2"/>
          </rPr>
          <t>360996,81
Supressão de R$ 3,19 - OK</t>
        </r>
      </text>
    </comment>
    <comment ref="J57" authorId="0" shapeId="0">
      <text>
        <r>
          <rPr>
            <b/>
            <sz val="9"/>
            <color indexed="81"/>
            <rFont val="Segoe UI"/>
            <family val="2"/>
          </rPr>
          <t>A liquidar &gt; R$ 76.476,33</t>
        </r>
      </text>
    </comment>
  </commentList>
</comments>
</file>

<file path=xl/comments2.xml><?xml version="1.0" encoding="utf-8"?>
<comments xmlns="http://schemas.openxmlformats.org/spreadsheetml/2006/main">
  <authors>
    <author>Usuario</author>
  </authors>
  <commentList>
    <comment ref="C4" authorId="0" shapeId="0">
      <text>
        <r>
          <rPr>
            <b/>
            <sz val="9"/>
            <color indexed="81"/>
            <rFont val="Segoe UI"/>
            <family val="2"/>
          </rPr>
          <t>R$1.881.388,00</t>
        </r>
      </text>
    </comment>
    <comment ref="C5" authorId="0" shapeId="0">
      <text>
        <r>
          <rPr>
            <b/>
            <sz val="9"/>
            <color indexed="81"/>
            <rFont val="Segoe UI"/>
            <family val="2"/>
          </rPr>
          <t>Inocência - 960645
REPASSE R$5.414.073,61</t>
        </r>
      </text>
    </comment>
  </commentList>
</comments>
</file>

<file path=xl/sharedStrings.xml><?xml version="1.0" encoding="utf-8"?>
<sst xmlns="http://schemas.openxmlformats.org/spreadsheetml/2006/main" count="363" uniqueCount="194">
  <si>
    <t>Valor Licitado</t>
  </si>
  <si>
    <t>Eng</t>
  </si>
  <si>
    <t>Recurso</t>
  </si>
  <si>
    <t>Empresa</t>
  </si>
  <si>
    <t>K</t>
  </si>
  <si>
    <t>PRÓPRIO</t>
  </si>
  <si>
    <t>G</t>
  </si>
  <si>
    <t>65/24</t>
  </si>
  <si>
    <t>FEDERAL - CONTRATO  N° 09032023-038726</t>
  </si>
  <si>
    <t>63/24</t>
  </si>
  <si>
    <t>52/24</t>
  </si>
  <si>
    <t>CONTRATO DE REPASSE N° 939677/2022 – OP. 1085596-16</t>
  </si>
  <si>
    <t>48/24</t>
  </si>
  <si>
    <t>CONTRATO DE REPASSE OGU 915453/2021 – OP. 10757113-82</t>
  </si>
  <si>
    <t>45/24</t>
  </si>
  <si>
    <t>CONTRATO DE REPASSE OGU 923128/2021 – OP. 1080927-92</t>
  </si>
  <si>
    <t>44/24</t>
  </si>
  <si>
    <t>CONTRATO DE REPASSE OGU 923783/2021 – OP. 1081415-44</t>
  </si>
  <si>
    <t>36/24</t>
  </si>
  <si>
    <t>CONTRATO DE REPASSE OGU 922417/2021</t>
  </si>
  <si>
    <t>168/23</t>
  </si>
  <si>
    <t>153/23</t>
  </si>
  <si>
    <t>PRÓPRIO/TAC</t>
  </si>
  <si>
    <t>156/22</t>
  </si>
  <si>
    <t>CONCLUSÃO DA OBRA DO PARQUE AQUÁTICO</t>
  </si>
  <si>
    <r>
      <t>PAVIMENTAÇÃO</t>
    </r>
    <r>
      <rPr>
        <sz val="9"/>
        <rFont val="Arial"/>
        <family val="2"/>
      </rPr>
      <t xml:space="preserve"> E DRENAGEM DA ESTRADA DO </t>
    </r>
    <r>
      <rPr>
        <b/>
        <sz val="9"/>
        <rFont val="Arial"/>
        <family val="2"/>
      </rPr>
      <t>SAPÊ</t>
    </r>
  </si>
  <si>
    <r>
      <t xml:space="preserve">RESTAURAÇÃO FUNCIONAL DO </t>
    </r>
    <r>
      <rPr>
        <b/>
        <sz val="9"/>
        <rFont val="Arial"/>
        <family val="2"/>
      </rPr>
      <t>PAVIMENTO NO BAIRRO JARDIM CAMPO GRANDE</t>
    </r>
  </si>
  <si>
    <t>Vigencia</t>
  </si>
  <si>
    <t xml:space="preserve">   Objeto</t>
  </si>
  <si>
    <t>PAVIMENTAÇÃO RUA PARALELA AO PAÇO E LOTES AGEHAB (VILA NOVA)</t>
  </si>
  <si>
    <t>FEDERAL - CONTRATO  N° 967780</t>
  </si>
  <si>
    <t>PAVIMENTAÇÃO JARDIM BONGIOVANI</t>
  </si>
  <si>
    <t>PAC-SAUDE 10836939000124005</t>
  </si>
  <si>
    <t>ART</t>
  </si>
  <si>
    <t>939677</t>
  </si>
  <si>
    <t>923128</t>
  </si>
  <si>
    <t>923783</t>
  </si>
  <si>
    <t>922417</t>
  </si>
  <si>
    <t>931106</t>
  </si>
  <si>
    <t>1320250046843</t>
  </si>
  <si>
    <t>1320250038442</t>
  </si>
  <si>
    <t>1320250027896</t>
  </si>
  <si>
    <t>1320250028262</t>
  </si>
  <si>
    <t>1320250014149
1320250012243
1320250017036</t>
  </si>
  <si>
    <t>FUNDERSUL</t>
  </si>
  <si>
    <t>915453</t>
  </si>
  <si>
    <t>967780</t>
  </si>
  <si>
    <t>CRECHE TIPO 1 - JD. AMÉRICA II</t>
  </si>
  <si>
    <t>Cr Convênio</t>
  </si>
  <si>
    <t>COBERTURA VOVÓ DIVA</t>
  </si>
  <si>
    <t>TRANSFORMADOR ESCOLA RONDON</t>
  </si>
  <si>
    <t>RESTAURAÇÃO AV. MATO GROSSO</t>
  </si>
  <si>
    <t>44/25</t>
  </si>
  <si>
    <t>1/25</t>
  </si>
  <si>
    <t>-</t>
  </si>
  <si>
    <t>46/25</t>
  </si>
  <si>
    <t>24/25</t>
  </si>
  <si>
    <t>N° Lic.</t>
  </si>
  <si>
    <t>7/24</t>
  </si>
  <si>
    <t>Aditivo</t>
  </si>
  <si>
    <t>Valor Pago</t>
  </si>
  <si>
    <t>Percentual Executado</t>
  </si>
  <si>
    <t>4/24</t>
  </si>
  <si>
    <t>6/24</t>
  </si>
  <si>
    <t>5/24</t>
  </si>
  <si>
    <t>3/24</t>
  </si>
  <si>
    <t>Valor Atual</t>
  </si>
  <si>
    <t>2/24</t>
  </si>
  <si>
    <t>Reprogramando na CEF</t>
  </si>
  <si>
    <t>1/24</t>
  </si>
  <si>
    <t>5/23</t>
  </si>
  <si>
    <r>
      <t xml:space="preserve">ELABORAÇÃO DE </t>
    </r>
    <r>
      <rPr>
        <b/>
        <sz val="9"/>
        <rFont val="Arial"/>
        <family val="2"/>
      </rPr>
      <t>PROJETOS EXECUTIVOS DE ENGENHARIA</t>
    </r>
  </si>
  <si>
    <t>4/23</t>
  </si>
  <si>
    <t>1/22</t>
  </si>
  <si>
    <t>Obs.</t>
  </si>
  <si>
    <t>Andamento Normal</t>
  </si>
  <si>
    <t>Problema Técnico</t>
  </si>
  <si>
    <t>2021 a 2024</t>
  </si>
  <si>
    <t>4/25</t>
  </si>
  <si>
    <t>UBS IRMÃOS SOLLITO</t>
  </si>
  <si>
    <t>3/25</t>
  </si>
  <si>
    <t>5/25</t>
  </si>
  <si>
    <t>59/25</t>
  </si>
  <si>
    <t>68/25</t>
  </si>
  <si>
    <t>53/25</t>
  </si>
  <si>
    <t>2/25</t>
  </si>
  <si>
    <t>45/25</t>
  </si>
  <si>
    <t>27/25</t>
  </si>
  <si>
    <r>
      <rPr>
        <sz val="9"/>
        <rFont val="Arial"/>
        <family val="2"/>
      </rPr>
      <t xml:space="preserve">REPARO EM </t>
    </r>
    <r>
      <rPr>
        <b/>
        <sz val="9"/>
        <rFont val="Arial"/>
        <family val="2"/>
      </rPr>
      <t>COBERTURA E CALHAS</t>
    </r>
  </si>
  <si>
    <r>
      <t xml:space="preserve">ESTACIONAMENTO SOMBRITE </t>
    </r>
    <r>
      <rPr>
        <sz val="9"/>
        <rFont val="Arial"/>
        <family val="2"/>
      </rPr>
      <t>ADM, SAUDE E SEINFRA</t>
    </r>
  </si>
  <si>
    <t>Inicio</t>
  </si>
  <si>
    <t>GUILHERME DOS SANTOS MOURA</t>
  </si>
  <si>
    <t>GOMES &amp; AZEVEDO LTDA</t>
  </si>
  <si>
    <t>CONCREVIA CONSTRUTORA EIRELI</t>
  </si>
  <si>
    <t>CONSTRUTORA JUPIÁ LTDA</t>
  </si>
  <si>
    <t>LBM ENGENHARIA EIRELI</t>
  </si>
  <si>
    <t>ESTRUTURAL CONSTRUTORA LTDA</t>
  </si>
  <si>
    <t>BCP AMBIENTAL LTDA</t>
  </si>
  <si>
    <t>1320250013563</t>
  </si>
  <si>
    <t>1320250013590</t>
  </si>
  <si>
    <t>1320250012366</t>
  </si>
  <si>
    <t>RELATÓRIO DE OBRAS</t>
  </si>
  <si>
    <t>PROSIL</t>
  </si>
  <si>
    <t>75/25</t>
  </si>
  <si>
    <t>6/25</t>
  </si>
  <si>
    <t>INSPEÇÃO EM GALERIAS</t>
  </si>
  <si>
    <t>1320250062653</t>
  </si>
  <si>
    <t>Obra concluida</t>
  </si>
  <si>
    <t>1320250033518</t>
  </si>
  <si>
    <t>1320250045977</t>
  </si>
  <si>
    <t>AMPLIAÇÃO E PAVIMENTAÇÃO EM CBUQ DO PQ. DA JUVENTUDE</t>
  </si>
  <si>
    <t xml:space="preserve">TOP CONSTRUÇÕES </t>
  </si>
  <si>
    <t>AGESUL</t>
  </si>
  <si>
    <t>87/25</t>
  </si>
  <si>
    <t>10/25</t>
  </si>
  <si>
    <t>85/25</t>
  </si>
  <si>
    <t>8/25</t>
  </si>
  <si>
    <t>REFORMA UBS JD. ACAPULCO</t>
  </si>
  <si>
    <t>L</t>
  </si>
  <si>
    <t>2025 - Obras em andamento</t>
  </si>
  <si>
    <t>DISSIPADOR MODELO 4</t>
  </si>
  <si>
    <t>REFORMA CENTRO DE EVENTOS JOÃO LEME</t>
  </si>
  <si>
    <t>Corregos: Taquari, Kubik, Quebracho, Caraguatá e Machado</t>
  </si>
  <si>
    <t>5 PONTES EM CONCRETO</t>
  </si>
  <si>
    <t>2025 - Projetos em elaboração</t>
  </si>
  <si>
    <t>Observações</t>
  </si>
  <si>
    <t>Estimativa de custo</t>
  </si>
  <si>
    <t>Engenheiros da LBM visitaram o local dia 11/6. Saldo LBM R$76.476,33</t>
  </si>
  <si>
    <t>PAVIMENTAÇÃO E DRENAGEM PARQUE EMPRESARIAL</t>
  </si>
  <si>
    <t>Evolução</t>
  </si>
  <si>
    <t>Aguardando licença Imasul</t>
  </si>
  <si>
    <t>ESCOLA MUNICIPAL JD. SÃO FRANCISCO</t>
  </si>
  <si>
    <t>Projeto 100%</t>
  </si>
  <si>
    <t>Projeto 80%</t>
  </si>
  <si>
    <t>ROTATÓRIO DA AV. PORTO XV</t>
  </si>
  <si>
    <t>Anteprojeto 100%</t>
  </si>
  <si>
    <t>REFORMA DAS UBS</t>
  </si>
  <si>
    <t>PAVIMENTAÇÃO JD. NOVO HORIZONTE E CERÂMICA XV</t>
  </si>
  <si>
    <t>REFORMA DO ESTADIO</t>
  </si>
  <si>
    <t>REVITALIZAÇÃO PRAÇA REDONDO</t>
  </si>
  <si>
    <t>REVITALIZAÇÃO CHALÉ</t>
  </si>
  <si>
    <t>REVITALIZAÇÃO PRAÇA JD. REAL</t>
  </si>
  <si>
    <t>VILA DO PAPAI NOEL NA PRAÇA VITIRITTI</t>
  </si>
  <si>
    <t>PRAÇA DO JD. NOVO HORIZONTE</t>
  </si>
  <si>
    <t>PRAÇA VILA NOVA</t>
  </si>
  <si>
    <t>ALAMBRADOS EM HORTAS, QUADRAS E CAMPO DE PRAÇAS - W</t>
  </si>
  <si>
    <t>PORTAL DE ENTRADA DA SEINFRA - W</t>
  </si>
  <si>
    <t>Projeto 30%</t>
  </si>
  <si>
    <t>LBM</t>
  </si>
  <si>
    <t>HDO</t>
  </si>
  <si>
    <t>SCHETINI</t>
  </si>
  <si>
    <t>M</t>
  </si>
  <si>
    <r>
      <t xml:space="preserve">CONTRATO DE REPASSE Nº 931106/2022, </t>
    </r>
    <r>
      <rPr>
        <b/>
        <sz val="8"/>
        <rFont val="Arial"/>
        <family val="2"/>
      </rPr>
      <t>-</t>
    </r>
    <r>
      <rPr>
        <sz val="8"/>
        <rFont val="Arial"/>
        <family val="2"/>
      </rPr>
      <t xml:space="preserve"> OP. 1083963-79</t>
    </r>
  </si>
  <si>
    <t>Proc.</t>
  </si>
  <si>
    <t>D13/25</t>
  </si>
  <si>
    <t>1320250074616</t>
  </si>
  <si>
    <t>Cancelado</t>
  </si>
  <si>
    <t>Obra Paralizada</t>
  </si>
  <si>
    <t>Não</t>
  </si>
  <si>
    <t>NOROMIX</t>
  </si>
  <si>
    <t>Assinar Contrato 14/7</t>
  </si>
  <si>
    <t>ART para emitir O.S</t>
  </si>
  <si>
    <t>INNOVAR</t>
  </si>
  <si>
    <t>Verificar junto ao DNIT</t>
  </si>
  <si>
    <t>REVITALIZAÇÃO PRAÇA DO PEIXE ************</t>
  </si>
  <si>
    <t>86/25</t>
  </si>
  <si>
    <t>9/25</t>
  </si>
  <si>
    <t>Engenheiros da HDO visitaram o local dia 10/6 capitão dos bombeiros acompanhou.
PSCIP programado para Julho. Projeto reforma programado para Agosto</t>
  </si>
  <si>
    <t>PAVIMENTAÇÃO DO TRANSBORDO E CEMITÉRIO</t>
  </si>
  <si>
    <t>ALAMBRADOS EM PREDIOS PÚBLICOS</t>
  </si>
  <si>
    <t>60% dos levantamentos realizados</t>
  </si>
  <si>
    <t>Schetini, entregar até 5/9</t>
  </si>
  <si>
    <t>UPA ou HOSPITAL?</t>
  </si>
  <si>
    <t>1320250062352</t>
  </si>
  <si>
    <t>50 casas Agehab</t>
  </si>
  <si>
    <t>Descaracterização da matricula encontrou dificuldade no Imasul
2° opção dar sequencia nos lotes do America III (desmembramento)</t>
  </si>
  <si>
    <t>AMPLIAÇÃO E REFORMA DA CENTRAL DE TRIAGEM DE RESIDUOS SÓLIDOS - TRANSBORDO</t>
  </si>
  <si>
    <t>em licitação - valor inicial R$2.493.468,63</t>
  </si>
  <si>
    <t>11/25</t>
  </si>
  <si>
    <t>105/25</t>
  </si>
  <si>
    <t>12/25</t>
  </si>
  <si>
    <t>131/25</t>
  </si>
  <si>
    <t>PAVIMENTAÇÃO EM BLOCOS DE CONCRETO JD. SANTA ROSA E CEMITÉRIO</t>
  </si>
  <si>
    <t>Em Licitação</t>
  </si>
  <si>
    <t>1320250096097</t>
  </si>
  <si>
    <t>em licitação - valor inicial R$1.312.436,34</t>
  </si>
  <si>
    <t>Recurso recebido
Iniciando execução</t>
  </si>
  <si>
    <r>
      <t xml:space="preserve">CONTRATAÇÃO DE EMPRESA DE ENGENHARIA PARA EXECUÇÃO DE </t>
    </r>
    <r>
      <rPr>
        <b/>
        <sz val="9"/>
        <rFont val="Arial"/>
        <family val="2"/>
      </rPr>
      <t>RESTAURAÇÃO DE PAVIMENTO ASFÁLTICO EM CBUQ</t>
    </r>
    <r>
      <rPr>
        <sz val="9"/>
        <rFont val="Arial"/>
        <family val="2"/>
      </rPr>
      <t xml:space="preserve">, DE PARTE DA </t>
    </r>
    <r>
      <rPr>
        <b/>
        <sz val="9"/>
        <rFont val="Arial"/>
        <family val="2"/>
      </rPr>
      <t>RUA SANTO AGOSTINHO</t>
    </r>
  </si>
  <si>
    <r>
      <rPr>
        <sz val="9"/>
        <rFont val="Arial"/>
        <family val="2"/>
      </rPr>
      <t xml:space="preserve">REFORMA E REVITALIZAÇÃO DO </t>
    </r>
    <r>
      <rPr>
        <b/>
        <sz val="9"/>
        <rFont val="Arial"/>
        <family val="2"/>
      </rPr>
      <t xml:space="preserve">CENTRO DE ESPORTES E LAZER </t>
    </r>
    <r>
      <rPr>
        <sz val="9"/>
        <rFont val="Arial"/>
        <family val="2"/>
      </rPr>
      <t xml:space="preserve">NO BAIRRO </t>
    </r>
    <r>
      <rPr>
        <b/>
        <sz val="9"/>
        <rFont val="Arial"/>
        <family val="2"/>
      </rPr>
      <t>SANTO ANTÔNIO</t>
    </r>
  </si>
  <si>
    <r>
      <t>PAVIMENTAÇÃO,</t>
    </r>
    <r>
      <rPr>
        <sz val="9"/>
        <rFont val="Arial"/>
        <family val="2"/>
      </rPr>
      <t xml:space="preserve"> DRENAGEM  E ILUMINAÇÃO PÚBLICA NAS</t>
    </r>
    <r>
      <rPr>
        <b/>
        <sz val="9"/>
        <rFont val="Arial"/>
        <family val="2"/>
      </rPr>
      <t xml:space="preserve"> RUAS RIBAS DO RIO PARDO E RONDON</t>
    </r>
  </si>
  <si>
    <r>
      <rPr>
        <b/>
        <sz val="9"/>
        <rFont val="Arial"/>
        <family val="2"/>
      </rPr>
      <t>PAVIMENTAÇÃO</t>
    </r>
    <r>
      <rPr>
        <sz val="9"/>
        <rFont val="Arial"/>
        <family val="2"/>
      </rPr>
      <t>, DRENAGEM, ACESSIBILIDADE E SINALIZAÇÃO VIÁRIA NO BAIRRO</t>
    </r>
    <r>
      <rPr>
        <b/>
        <sz val="9"/>
        <rFont val="Arial"/>
        <family val="2"/>
      </rPr>
      <t xml:space="preserve"> VILA NOVA - PARTE 1</t>
    </r>
  </si>
  <si>
    <r>
      <rPr>
        <b/>
        <sz val="9"/>
        <rFont val="Arial"/>
        <family val="2"/>
      </rPr>
      <t>PAVIMENTAÇÃO</t>
    </r>
    <r>
      <rPr>
        <sz val="9"/>
        <rFont val="Arial"/>
        <family val="2"/>
      </rPr>
      <t>, DRENAGEM, ACESSIBILIDADE E SINALIZAÇÃO VIÁRIA NO BAIRRO</t>
    </r>
    <r>
      <rPr>
        <b/>
        <sz val="9"/>
        <rFont val="Arial"/>
        <family val="2"/>
      </rPr>
      <t xml:space="preserve"> VILANOVA - PARTE 2</t>
    </r>
  </si>
  <si>
    <r>
      <rPr>
        <b/>
        <sz val="9"/>
        <rFont val="Arial"/>
        <family val="2"/>
      </rPr>
      <t>PAVIMENTAÇÃO</t>
    </r>
    <r>
      <rPr>
        <sz val="9"/>
        <rFont val="Arial"/>
        <family val="2"/>
      </rPr>
      <t xml:space="preserve"> E DRENAGEM EM RUAS DO BAIRRO </t>
    </r>
    <r>
      <rPr>
        <b/>
        <sz val="9"/>
        <rFont val="Arial"/>
        <family val="2"/>
      </rPr>
      <t>VILA NOVA</t>
    </r>
    <r>
      <rPr>
        <sz val="9"/>
        <rFont val="Arial"/>
        <family val="2"/>
      </rPr>
      <t>, CICLOVIA, ILUMINAÇÃO LED, RECAPE PISTA DE CAMINHADA JARDIM SÃO FRANCISCO</t>
    </r>
    <r>
      <rPr>
        <b/>
        <sz val="9"/>
        <rFont val="Arial"/>
        <family val="2"/>
      </rPr>
      <t xml:space="preserve"> - PARTE 3</t>
    </r>
  </si>
  <si>
    <t>Atualizado em: 10/09/2025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</si>
</sst>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1"/>
      <color theme="1"/>
      <name val="Calibri"/>
      <family val="2"/>
      <scheme val="minor"/>
    </font>
    <font>
      <b/>
      <sz val="9"/>
      <color indexed="81"/>
      <name val="Segoe UI"/>
      <family val="2"/>
    </font>
    <font>
      <sz val="8"/>
      <name val="Arial"/>
      <family val="2"/>
    </font>
    <font>
      <b/>
      <sz val="8"/>
      <name val="Arial"/>
      <family val="2"/>
    </font>
    <font>
      <sz val="9"/>
      <color indexed="81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0"/>
    <xf numFmtId="9" fontId="1" fillId="0" borderId="0" quotePrefix="1" applyFont="0" applyFill="0" applyBorder="0" applyAlignment="0">
      <protection locked="0"/>
    </xf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88">
    <xf numFmtId="0" fontId="0" fillId="0" borderId="0" xfId="0"/>
    <xf numFmtId="0" fontId="3" fillId="0" borderId="0" xfId="1" applyFont="1" applyFill="1"/>
    <xf numFmtId="0" fontId="3" fillId="0" borderId="0" xfId="1" applyFont="1" applyFill="1" applyAlignment="1">
      <alignment vertical="top"/>
    </xf>
    <xf numFmtId="0" fontId="3" fillId="0" borderId="0" xfId="1" applyFont="1" applyFill="1" applyAlignment="1">
      <alignment horizontal="center"/>
    </xf>
    <xf numFmtId="0" fontId="4" fillId="0" borderId="0" xfId="1" applyFont="1" applyFill="1" applyAlignment="1">
      <alignment horizontal="center"/>
    </xf>
    <xf numFmtId="0" fontId="4" fillId="0" borderId="0" xfId="1" applyFont="1" applyFill="1"/>
    <xf numFmtId="49" fontId="3" fillId="0" borderId="1" xfId="1" applyNumberFormat="1" applyFont="1" applyFill="1" applyBorder="1" applyAlignment="1" applyProtection="1">
      <alignment horizontal="center" vertical="center" wrapText="1"/>
    </xf>
    <xf numFmtId="49" fontId="3" fillId="0" borderId="1" xfId="1" applyNumberFormat="1" applyFont="1" applyFill="1" applyBorder="1" applyAlignment="1" applyProtection="1">
      <alignment horizontal="left" vertical="center" wrapText="1"/>
    </xf>
    <xf numFmtId="49" fontId="4" fillId="0" borderId="1" xfId="1" applyNumberFormat="1" applyFont="1" applyFill="1" applyBorder="1" applyAlignment="1" applyProtection="1">
      <alignment horizontal="left" vertical="center" wrapText="1"/>
    </xf>
    <xf numFmtId="49" fontId="4" fillId="0" borderId="1" xfId="1" applyNumberFormat="1" applyFont="1" applyFill="1" applyBorder="1" applyAlignment="1" applyProtection="1">
      <alignment horizontal="center" vertical="center" wrapText="1"/>
    </xf>
    <xf numFmtId="10" fontId="3" fillId="0" borderId="1" xfId="2" applyNumberFormat="1" applyFont="1" applyFill="1" applyBorder="1" applyAlignment="1">
      <alignment horizontal="center" vertical="center" wrapText="1"/>
      <protection locked="0"/>
    </xf>
    <xf numFmtId="14" fontId="3" fillId="0" borderId="1" xfId="1" applyNumberFormat="1" applyFont="1" applyFill="1" applyBorder="1" applyAlignment="1" applyProtection="1">
      <alignment horizontal="center" vertical="center" wrapText="1"/>
    </xf>
    <xf numFmtId="14" fontId="3" fillId="0" borderId="0" xfId="1" applyNumberFormat="1" applyFont="1" applyFill="1" applyAlignment="1">
      <alignment horizontal="center"/>
    </xf>
    <xf numFmtId="49" fontId="3" fillId="0" borderId="4" xfId="1" applyNumberFormat="1" applyFont="1" applyFill="1" applyBorder="1" applyAlignment="1" applyProtection="1">
      <alignment horizontal="center" vertical="center" wrapText="1"/>
    </xf>
    <xf numFmtId="49" fontId="3" fillId="0" borderId="4" xfId="1" applyNumberFormat="1" applyFont="1" applyFill="1" applyBorder="1" applyAlignment="1" applyProtection="1">
      <alignment horizontal="left" vertical="center" wrapText="1"/>
    </xf>
    <xf numFmtId="49" fontId="4" fillId="0" borderId="4" xfId="1" applyNumberFormat="1" applyFont="1" applyFill="1" applyBorder="1" applyAlignment="1" applyProtection="1">
      <alignment horizontal="left" vertical="center" wrapText="1"/>
    </xf>
    <xf numFmtId="49" fontId="4" fillId="0" borderId="4" xfId="1" applyNumberFormat="1" applyFont="1" applyFill="1" applyBorder="1" applyAlignment="1" applyProtection="1">
      <alignment horizontal="center" vertical="center" wrapText="1"/>
    </xf>
    <xf numFmtId="10" fontId="3" fillId="0" borderId="4" xfId="2" applyNumberFormat="1" applyFont="1" applyFill="1" applyBorder="1" applyAlignment="1">
      <alignment horizontal="center" vertical="center" wrapText="1"/>
      <protection locked="0"/>
    </xf>
    <xf numFmtId="14" fontId="3" fillId="0" borderId="4" xfId="1" applyNumberFormat="1" applyFont="1" applyFill="1" applyBorder="1" applyAlignment="1" applyProtection="1">
      <alignment horizontal="center" vertical="center" wrapText="1"/>
    </xf>
    <xf numFmtId="10" fontId="3" fillId="0" borderId="3" xfId="4" applyNumberFormat="1" applyFont="1" applyFill="1" applyBorder="1" applyAlignment="1" applyProtection="1">
      <alignment horizontal="center" vertical="center" wrapText="1"/>
    </xf>
    <xf numFmtId="43" fontId="3" fillId="0" borderId="3" xfId="3" applyFont="1" applyFill="1" applyBorder="1" applyAlignment="1" applyProtection="1">
      <alignment vertical="center" wrapText="1"/>
    </xf>
    <xf numFmtId="43" fontId="3" fillId="0" borderId="6" xfId="3" applyFont="1" applyFill="1" applyBorder="1" applyAlignment="1" applyProtection="1">
      <alignment horizontal="right" vertical="center" wrapText="1"/>
    </xf>
    <xf numFmtId="43" fontId="3" fillId="0" borderId="6" xfId="3" applyFont="1" applyFill="1" applyBorder="1" applyAlignment="1" applyProtection="1">
      <alignment vertical="center" wrapText="1"/>
    </xf>
    <xf numFmtId="10" fontId="3" fillId="0" borderId="6" xfId="4" applyNumberFormat="1" applyFont="1" applyFill="1" applyBorder="1" applyAlignment="1" applyProtection="1">
      <alignment horizontal="center" vertical="center" wrapText="1"/>
    </xf>
    <xf numFmtId="43" fontId="3" fillId="0" borderId="0" xfId="1" applyNumberFormat="1" applyFont="1" applyFill="1" applyAlignment="1">
      <alignment horizontal="center"/>
    </xf>
    <xf numFmtId="0" fontId="4" fillId="2" borderId="4" xfId="1" applyNumberFormat="1" applyFont="1" applyFill="1" applyBorder="1" applyAlignment="1" applyProtection="1">
      <alignment horizontal="center" vertical="center" wrapText="1"/>
    </xf>
    <xf numFmtId="0" fontId="4" fillId="2" borderId="4" xfId="1" applyNumberFormat="1" applyFont="1" applyFill="1" applyBorder="1" applyAlignment="1" applyProtection="1">
      <alignment horizontal="left" vertical="center" wrapText="1"/>
    </xf>
    <xf numFmtId="14" fontId="4" fillId="2" borderId="4" xfId="1" applyNumberFormat="1" applyFont="1" applyFill="1" applyBorder="1" applyAlignment="1" applyProtection="1">
      <alignment horizontal="center" vertical="center" wrapText="1"/>
    </xf>
    <xf numFmtId="49" fontId="2" fillId="3" borderId="5" xfId="1" applyNumberFormat="1" applyFont="1" applyFill="1" applyBorder="1" applyAlignment="1" applyProtection="1">
      <alignment vertical="center" wrapText="1"/>
    </xf>
    <xf numFmtId="49" fontId="2" fillId="3" borderId="7" xfId="1" applyNumberFormat="1" applyFont="1" applyFill="1" applyBorder="1" applyAlignment="1" applyProtection="1">
      <alignment vertical="center" wrapText="1"/>
    </xf>
    <xf numFmtId="43" fontId="2" fillId="3" borderId="7" xfId="3" applyFont="1" applyFill="1" applyBorder="1" applyAlignment="1" applyProtection="1">
      <alignment vertical="center" wrapText="1"/>
    </xf>
    <xf numFmtId="10" fontId="2" fillId="3" borderId="7" xfId="4" applyNumberFormat="1" applyFont="1" applyFill="1" applyBorder="1" applyAlignment="1" applyProtection="1">
      <alignment horizontal="center" vertical="center" wrapText="1"/>
    </xf>
    <xf numFmtId="49" fontId="2" fillId="3" borderId="7" xfId="1" applyNumberFormat="1" applyFont="1" applyFill="1" applyBorder="1" applyAlignment="1" applyProtection="1">
      <alignment horizontal="center" vertical="center" wrapText="1"/>
    </xf>
    <xf numFmtId="49" fontId="2" fillId="3" borderId="6" xfId="1" applyNumberFormat="1" applyFont="1" applyFill="1" applyBorder="1" applyAlignment="1" applyProtection="1">
      <alignment vertical="center" wrapText="1"/>
    </xf>
    <xf numFmtId="49" fontId="2" fillId="3" borderId="8" xfId="1" applyNumberFormat="1" applyFont="1" applyFill="1" applyBorder="1" applyAlignment="1" applyProtection="1">
      <alignment vertical="center" wrapText="1"/>
    </xf>
    <xf numFmtId="14" fontId="3" fillId="0" borderId="0" xfId="1" applyNumberFormat="1" applyFont="1" applyFill="1" applyBorder="1" applyAlignment="1" applyProtection="1">
      <alignment horizontal="center" vertical="center" wrapText="1"/>
    </xf>
    <xf numFmtId="49" fontId="3" fillId="0" borderId="0" xfId="1" applyNumberFormat="1" applyFont="1" applyFill="1" applyBorder="1" applyAlignment="1" applyProtection="1">
      <alignment horizontal="center" vertical="center" wrapText="1"/>
    </xf>
    <xf numFmtId="43" fontId="3" fillId="0" borderId="0" xfId="3" applyFont="1" applyFill="1" applyBorder="1" applyAlignment="1" applyProtection="1">
      <alignment horizontal="center" vertical="center" wrapText="1"/>
    </xf>
    <xf numFmtId="10" fontId="3" fillId="0" borderId="0" xfId="4" applyNumberFormat="1" applyFont="1" applyFill="1" applyBorder="1" applyAlignment="1" applyProtection="1">
      <alignment horizontal="center" vertical="center" wrapText="1"/>
    </xf>
    <xf numFmtId="49" fontId="4" fillId="0" borderId="0" xfId="1" applyNumberFormat="1" applyFont="1" applyFill="1" applyBorder="1" applyAlignment="1" applyProtection="1">
      <alignment horizontal="left" vertical="center" wrapText="1"/>
    </xf>
    <xf numFmtId="49" fontId="3" fillId="0" borderId="0" xfId="1" applyNumberFormat="1" applyFont="1" applyFill="1" applyBorder="1" applyAlignment="1" applyProtection="1">
      <alignment horizontal="left" vertical="center" wrapText="1"/>
    </xf>
    <xf numFmtId="10" fontId="3" fillId="0" borderId="0" xfId="2" applyNumberFormat="1" applyFont="1" applyFill="1" applyBorder="1" applyAlignment="1">
      <alignment horizontal="center" vertical="center" wrapText="1"/>
      <protection locked="0"/>
    </xf>
    <xf numFmtId="49" fontId="4" fillId="0" borderId="0" xfId="1" applyNumberFormat="1" applyFont="1" applyFill="1" applyBorder="1" applyAlignment="1" applyProtection="1">
      <alignment horizontal="center" vertical="center" wrapText="1"/>
    </xf>
    <xf numFmtId="43" fontId="3" fillId="0" borderId="1" xfId="3" applyFont="1" applyFill="1" applyBorder="1" applyAlignment="1" applyProtection="1">
      <alignment vertical="center" wrapText="1"/>
    </xf>
    <xf numFmtId="43" fontId="3" fillId="0" borderId="4" xfId="3" applyFont="1" applyFill="1" applyBorder="1" applyAlignment="1" applyProtection="1">
      <alignment vertical="center" wrapText="1"/>
    </xf>
    <xf numFmtId="43" fontId="3" fillId="0" borderId="4" xfId="3" applyFont="1" applyFill="1" applyBorder="1" applyAlignment="1" applyProtection="1">
      <alignment horizontal="center" vertical="center" wrapText="1"/>
    </xf>
    <xf numFmtId="49" fontId="2" fillId="0" borderId="0" xfId="1" applyNumberFormat="1" applyFont="1" applyFill="1" applyBorder="1" applyAlignment="1" applyProtection="1">
      <alignment vertical="center" wrapText="1"/>
    </xf>
    <xf numFmtId="14" fontId="3" fillId="0" borderId="2" xfId="1" applyNumberFormat="1" applyFont="1" applyFill="1" applyBorder="1" applyAlignment="1" applyProtection="1">
      <alignment horizontal="center" vertical="center" wrapText="1"/>
    </xf>
    <xf numFmtId="14" fontId="4" fillId="0" borderId="2" xfId="1" applyNumberFormat="1" applyFont="1" applyFill="1" applyBorder="1" applyAlignment="1" applyProtection="1">
      <alignment horizontal="center" vertical="center" wrapText="1"/>
    </xf>
    <xf numFmtId="14" fontId="3" fillId="0" borderId="0" xfId="1" applyNumberFormat="1" applyFont="1" applyFill="1" applyBorder="1" applyAlignment="1">
      <alignment horizontal="center"/>
    </xf>
    <xf numFmtId="0" fontId="3" fillId="0" borderId="0" xfId="1" applyFont="1" applyFill="1" applyBorder="1"/>
    <xf numFmtId="43" fontId="3" fillId="0" borderId="3" xfId="3" applyFont="1" applyFill="1" applyBorder="1" applyAlignment="1" applyProtection="1">
      <alignment horizontal="center" vertical="center" wrapText="1"/>
    </xf>
    <xf numFmtId="49" fontId="4" fillId="0" borderId="0" xfId="1" applyNumberFormat="1" applyFont="1" applyFill="1" applyBorder="1" applyAlignment="1" applyProtection="1">
      <alignment horizontal="right" vertical="center" wrapText="1"/>
    </xf>
    <xf numFmtId="0" fontId="3" fillId="0" borderId="0" xfId="1" applyFont="1" applyFill="1" applyBorder="1" applyAlignment="1">
      <alignment horizontal="center"/>
    </xf>
    <xf numFmtId="43" fontId="2" fillId="0" borderId="0" xfId="3" applyFont="1" applyFill="1" applyBorder="1" applyAlignment="1" applyProtection="1">
      <alignment vertical="center" wrapText="1"/>
    </xf>
    <xf numFmtId="0" fontId="1" fillId="0" borderId="0" xfId="1" applyFont="1" applyFill="1" applyAlignment="1">
      <alignment vertical="center" wrapText="1"/>
    </xf>
    <xf numFmtId="4" fontId="3" fillId="0" borderId="0" xfId="1" applyNumberFormat="1" applyFont="1" applyFill="1"/>
    <xf numFmtId="0" fontId="4" fillId="2" borderId="4" xfId="1" applyNumberFormat="1" applyFont="1" applyFill="1" applyBorder="1" applyAlignment="1" applyProtection="1">
      <alignment vertical="center" wrapText="1"/>
    </xf>
    <xf numFmtId="49" fontId="3" fillId="0" borderId="4" xfId="1" applyNumberFormat="1" applyFont="1" applyFill="1" applyBorder="1" applyAlignment="1" applyProtection="1">
      <alignment vertical="center" wrapText="1"/>
    </xf>
    <xf numFmtId="49" fontId="7" fillId="0" borderId="1" xfId="1" applyNumberFormat="1" applyFont="1" applyFill="1" applyBorder="1" applyAlignment="1" applyProtection="1">
      <alignment horizontal="left" vertical="center" wrapText="1"/>
    </xf>
    <xf numFmtId="49" fontId="7" fillId="0" borderId="4" xfId="1" applyNumberFormat="1" applyFont="1" applyFill="1" applyBorder="1" applyAlignment="1" applyProtection="1">
      <alignment horizontal="left" vertical="center" wrapText="1"/>
    </xf>
    <xf numFmtId="0" fontId="8" fillId="2" borderId="4" xfId="1" applyNumberFormat="1" applyFont="1" applyFill="1" applyBorder="1" applyAlignment="1" applyProtection="1">
      <alignment horizontal="center" vertical="center" wrapText="1"/>
    </xf>
    <xf numFmtId="43" fontId="7" fillId="0" borderId="1" xfId="3" applyFont="1" applyFill="1" applyBorder="1" applyAlignment="1" applyProtection="1">
      <alignment vertical="center" wrapText="1"/>
    </xf>
    <xf numFmtId="43" fontId="7" fillId="0" borderId="4" xfId="3" applyFont="1" applyFill="1" applyBorder="1" applyAlignment="1" applyProtection="1">
      <alignment horizontal="right" vertical="center" wrapText="1"/>
    </xf>
    <xf numFmtId="43" fontId="7" fillId="0" borderId="4" xfId="3" applyFont="1" applyFill="1" applyBorder="1" applyAlignment="1" applyProtection="1">
      <alignment vertical="center" wrapText="1"/>
    </xf>
    <xf numFmtId="43" fontId="3" fillId="0" borderId="4" xfId="3" applyFont="1" applyFill="1" applyBorder="1" applyAlignment="1" applyProtection="1">
      <alignment horizontal="right" vertical="center" wrapText="1"/>
    </xf>
    <xf numFmtId="43" fontId="3" fillId="0" borderId="0" xfId="1" applyNumberFormat="1" applyFont="1" applyFill="1"/>
    <xf numFmtId="9" fontId="3" fillId="0" borderId="0" xfId="4" applyFont="1" applyFill="1"/>
    <xf numFmtId="43" fontId="4" fillId="0" borderId="0" xfId="1" applyNumberFormat="1" applyFont="1" applyFill="1"/>
    <xf numFmtId="43" fontId="3" fillId="0" borderId="4" xfId="3" applyFont="1" applyFill="1" applyBorder="1" applyAlignment="1" applyProtection="1">
      <alignment horizontal="right" vertical="center" wrapText="1"/>
    </xf>
    <xf numFmtId="43" fontId="4" fillId="0" borderId="1" xfId="3" applyFont="1" applyFill="1" applyBorder="1" applyAlignment="1" applyProtection="1">
      <alignment horizontal="right" vertical="center" wrapText="1"/>
    </xf>
    <xf numFmtId="43" fontId="4" fillId="0" borderId="7" xfId="3" applyFont="1" applyFill="1" applyBorder="1" applyAlignment="1" applyProtection="1">
      <alignment horizontal="right" vertical="center" wrapText="1"/>
    </xf>
    <xf numFmtId="49" fontId="4" fillId="0" borderId="7" xfId="1" applyNumberFormat="1" applyFont="1" applyFill="1" applyBorder="1" applyAlignment="1" applyProtection="1">
      <alignment horizontal="center" vertical="center" wrapText="1"/>
    </xf>
    <xf numFmtId="49" fontId="4" fillId="0" borderId="7" xfId="1" applyNumberFormat="1" applyFont="1" applyFill="1" applyBorder="1" applyAlignment="1" applyProtection="1">
      <alignment horizontal="left" vertical="center" wrapText="1"/>
    </xf>
    <xf numFmtId="43" fontId="4" fillId="0" borderId="4" xfId="3" applyFont="1" applyFill="1" applyBorder="1" applyAlignment="1" applyProtection="1">
      <alignment horizontal="right" vertical="center" wrapText="1"/>
    </xf>
    <xf numFmtId="43" fontId="3" fillId="0" borderId="4" xfId="3" applyFont="1" applyFill="1" applyBorder="1" applyAlignment="1" applyProtection="1">
      <alignment horizontal="right" vertical="center" wrapText="1"/>
    </xf>
    <xf numFmtId="43" fontId="3" fillId="0" borderId="4" xfId="3" applyFont="1" applyFill="1" applyBorder="1" applyAlignment="1" applyProtection="1">
      <alignment horizontal="right" vertical="center" wrapText="1"/>
    </xf>
    <xf numFmtId="0" fontId="4" fillId="2" borderId="7" xfId="1" applyNumberFormat="1" applyFont="1" applyFill="1" applyBorder="1" applyAlignment="1" applyProtection="1">
      <alignment horizontal="center" vertical="center" wrapText="1"/>
    </xf>
    <xf numFmtId="0" fontId="4" fillId="2" borderId="6" xfId="1" applyNumberFormat="1" applyFont="1" applyFill="1" applyBorder="1" applyAlignment="1" applyProtection="1">
      <alignment horizontal="center" vertical="center" wrapText="1"/>
    </xf>
    <xf numFmtId="49" fontId="3" fillId="0" borderId="7" xfId="1" applyNumberFormat="1" applyFont="1" applyFill="1" applyBorder="1" applyAlignment="1" applyProtection="1">
      <alignment horizontal="center" vertical="center" wrapText="1"/>
    </xf>
    <xf numFmtId="49" fontId="3" fillId="0" borderId="6" xfId="1" applyNumberFormat="1" applyFont="1" applyFill="1" applyBorder="1" applyAlignment="1" applyProtection="1">
      <alignment horizontal="center" vertical="center" wrapText="1"/>
    </xf>
    <xf numFmtId="0" fontId="3" fillId="0" borderId="0" xfId="1" applyFont="1" applyFill="1" applyAlignment="1">
      <alignment horizontal="right" vertical="center"/>
    </xf>
    <xf numFmtId="43" fontId="2" fillId="0" borderId="0" xfId="3" applyFont="1" applyFill="1" applyBorder="1" applyAlignment="1" applyProtection="1">
      <alignment horizontal="center" vertical="center" wrapText="1"/>
    </xf>
    <xf numFmtId="43" fontId="3" fillId="0" borderId="4" xfId="3" applyFont="1" applyFill="1" applyBorder="1" applyAlignment="1" applyProtection="1">
      <alignment horizontal="right" vertical="center" wrapText="1"/>
    </xf>
    <xf numFmtId="49" fontId="4" fillId="0" borderId="5" xfId="1" applyNumberFormat="1" applyFont="1" applyFill="1" applyBorder="1" applyAlignment="1" applyProtection="1">
      <alignment horizontal="center" vertical="center" wrapText="1"/>
    </xf>
    <xf numFmtId="49" fontId="4" fillId="0" borderId="6" xfId="1" applyNumberFormat="1" applyFont="1" applyFill="1" applyBorder="1" applyAlignment="1" applyProtection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</cellXfs>
  <cellStyles count="5">
    <cellStyle name="Normal" xfId="0" builtinId="0"/>
    <cellStyle name="Normal 2" xfId="1"/>
    <cellStyle name="Porcentagem" xfId="4" builtinId="5"/>
    <cellStyle name="Porcentagem 2" xfId="2"/>
    <cellStyle name="Vírgula" xfId="3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22088</xdr:rowOff>
    </xdr:from>
    <xdr:to>
      <xdr:col>4</xdr:col>
      <xdr:colOff>419652</xdr:colOff>
      <xdr:row>3</xdr:row>
      <xdr:rowOff>138044</xdr:rowOff>
    </xdr:to>
    <xdr:pic>
      <xdr:nvPicPr>
        <xdr:cNvPr id="2" name="Imagem 1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6849" b="11356"/>
        <a:stretch/>
      </xdr:blipFill>
      <xdr:spPr>
        <a:xfrm>
          <a:off x="0" y="22088"/>
          <a:ext cx="2667000" cy="5576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U80"/>
  <sheetViews>
    <sheetView showGridLines="0" tabSelected="1" zoomScaleNormal="100" zoomScaleSheetLayoutView="145" workbookViewId="0">
      <selection activeCell="N4" sqref="N4"/>
    </sheetView>
  </sheetViews>
  <sheetFormatPr defaultRowHeight="11.5" x14ac:dyDescent="0.25"/>
  <cols>
    <col min="1" max="1" width="6.1796875" style="3" bestFit="1" customWidth="1"/>
    <col min="2" max="2" width="6.453125" style="3" customWidth="1"/>
    <col min="3" max="3" width="7.90625" style="3" customWidth="1"/>
    <col min="4" max="4" width="11.6328125" style="1" bestFit="1" customWidth="1"/>
    <col min="5" max="5" width="10" style="1" bestFit="1" customWidth="1"/>
    <col min="6" max="6" width="14.453125" style="1" customWidth="1"/>
    <col min="7" max="7" width="11.6328125" style="1" customWidth="1"/>
    <col min="8" max="8" width="9.36328125" style="3" bestFit="1" customWidth="1"/>
    <col min="9" max="9" width="4.26953125" style="4" customWidth="1"/>
    <col min="10" max="10" width="61.81640625" style="1" customWidth="1"/>
    <col min="11" max="11" width="14.7265625" style="1" customWidth="1"/>
    <col min="12" max="12" width="18.81640625" style="3" customWidth="1"/>
    <col min="13" max="13" width="13.26953125" style="3" bestFit="1" customWidth="1"/>
    <col min="14" max="14" width="16.7265625" style="4" customWidth="1"/>
    <col min="15" max="15" width="9.26953125" style="4" bestFit="1" customWidth="1"/>
    <col min="16" max="16" width="9.81640625" style="12" bestFit="1" customWidth="1"/>
    <col min="17" max="17" width="3.90625" style="49" customWidth="1"/>
    <col min="18" max="18" width="14.26953125" style="4" customWidth="1"/>
    <col min="19" max="19" width="14.54296875" style="1" customWidth="1"/>
    <col min="20" max="20" width="9.1796875" style="1"/>
    <col min="21" max="21" width="13.6328125" style="1" customWidth="1"/>
    <col min="22" max="259" width="9.1796875" style="1"/>
    <col min="260" max="260" width="9" style="1" bestFit="1" customWidth="1"/>
    <col min="261" max="261" width="13.453125" style="1" bestFit="1" customWidth="1"/>
    <col min="262" max="262" width="0" style="1" hidden="1" customWidth="1"/>
    <col min="263" max="263" width="13.81640625" style="1" customWidth="1"/>
    <col min="264" max="264" width="10" style="1" bestFit="1" customWidth="1"/>
    <col min="265" max="265" width="11" style="1" bestFit="1" customWidth="1"/>
    <col min="266" max="266" width="11" style="1" customWidth="1"/>
    <col min="267" max="267" width="60.81640625" style="1" customWidth="1"/>
    <col min="268" max="268" width="3.54296875" style="1" bestFit="1" customWidth="1"/>
    <col min="269" max="270" width="15.81640625" style="1" customWidth="1"/>
    <col min="271" max="271" width="14.26953125" style="1" bestFit="1" customWidth="1"/>
    <col min="272" max="274" width="0" style="1" hidden="1" customWidth="1"/>
    <col min="275" max="275" width="14.54296875" style="1" customWidth="1"/>
    <col min="276" max="515" width="9.1796875" style="1"/>
    <col min="516" max="516" width="9" style="1" bestFit="1" customWidth="1"/>
    <col min="517" max="517" width="13.453125" style="1" bestFit="1" customWidth="1"/>
    <col min="518" max="518" width="0" style="1" hidden="1" customWidth="1"/>
    <col min="519" max="519" width="13.81640625" style="1" customWidth="1"/>
    <col min="520" max="520" width="10" style="1" bestFit="1" customWidth="1"/>
    <col min="521" max="521" width="11" style="1" bestFit="1" customWidth="1"/>
    <col min="522" max="522" width="11" style="1" customWidth="1"/>
    <col min="523" max="523" width="60.81640625" style="1" customWidth="1"/>
    <col min="524" max="524" width="3.54296875" style="1" bestFit="1" customWidth="1"/>
    <col min="525" max="526" width="15.81640625" style="1" customWidth="1"/>
    <col min="527" max="527" width="14.26953125" style="1" bestFit="1" customWidth="1"/>
    <col min="528" max="530" width="0" style="1" hidden="1" customWidth="1"/>
    <col min="531" max="531" width="14.54296875" style="1" customWidth="1"/>
    <col min="532" max="771" width="9.1796875" style="1"/>
    <col min="772" max="772" width="9" style="1" bestFit="1" customWidth="1"/>
    <col min="773" max="773" width="13.453125" style="1" bestFit="1" customWidth="1"/>
    <col min="774" max="774" width="0" style="1" hidden="1" customWidth="1"/>
    <col min="775" max="775" width="13.81640625" style="1" customWidth="1"/>
    <col min="776" max="776" width="10" style="1" bestFit="1" customWidth="1"/>
    <col min="777" max="777" width="11" style="1" bestFit="1" customWidth="1"/>
    <col min="778" max="778" width="11" style="1" customWidth="1"/>
    <col min="779" max="779" width="60.81640625" style="1" customWidth="1"/>
    <col min="780" max="780" width="3.54296875" style="1" bestFit="1" customWidth="1"/>
    <col min="781" max="782" width="15.81640625" style="1" customWidth="1"/>
    <col min="783" max="783" width="14.26953125" style="1" bestFit="1" customWidth="1"/>
    <col min="784" max="786" width="0" style="1" hidden="1" customWidth="1"/>
    <col min="787" max="787" width="14.54296875" style="1" customWidth="1"/>
    <col min="788" max="1027" width="9.1796875" style="1"/>
    <col min="1028" max="1028" width="9" style="1" bestFit="1" customWidth="1"/>
    <col min="1029" max="1029" width="13.453125" style="1" bestFit="1" customWidth="1"/>
    <col min="1030" max="1030" width="0" style="1" hidden="1" customWidth="1"/>
    <col min="1031" max="1031" width="13.81640625" style="1" customWidth="1"/>
    <col min="1032" max="1032" width="10" style="1" bestFit="1" customWidth="1"/>
    <col min="1033" max="1033" width="11" style="1" bestFit="1" customWidth="1"/>
    <col min="1034" max="1034" width="11" style="1" customWidth="1"/>
    <col min="1035" max="1035" width="60.81640625" style="1" customWidth="1"/>
    <col min="1036" max="1036" width="3.54296875" style="1" bestFit="1" customWidth="1"/>
    <col min="1037" max="1038" width="15.81640625" style="1" customWidth="1"/>
    <col min="1039" max="1039" width="14.26953125" style="1" bestFit="1" customWidth="1"/>
    <col min="1040" max="1042" width="0" style="1" hidden="1" customWidth="1"/>
    <col min="1043" max="1043" width="14.54296875" style="1" customWidth="1"/>
    <col min="1044" max="1283" width="9.1796875" style="1"/>
    <col min="1284" max="1284" width="9" style="1" bestFit="1" customWidth="1"/>
    <col min="1285" max="1285" width="13.453125" style="1" bestFit="1" customWidth="1"/>
    <col min="1286" max="1286" width="0" style="1" hidden="1" customWidth="1"/>
    <col min="1287" max="1287" width="13.81640625" style="1" customWidth="1"/>
    <col min="1288" max="1288" width="10" style="1" bestFit="1" customWidth="1"/>
    <col min="1289" max="1289" width="11" style="1" bestFit="1" customWidth="1"/>
    <col min="1290" max="1290" width="11" style="1" customWidth="1"/>
    <col min="1291" max="1291" width="60.81640625" style="1" customWidth="1"/>
    <col min="1292" max="1292" width="3.54296875" style="1" bestFit="1" customWidth="1"/>
    <col min="1293" max="1294" width="15.81640625" style="1" customWidth="1"/>
    <col min="1295" max="1295" width="14.26953125" style="1" bestFit="1" customWidth="1"/>
    <col min="1296" max="1298" width="0" style="1" hidden="1" customWidth="1"/>
    <col min="1299" max="1299" width="14.54296875" style="1" customWidth="1"/>
    <col min="1300" max="1539" width="9.1796875" style="1"/>
    <col min="1540" max="1540" width="9" style="1" bestFit="1" customWidth="1"/>
    <col min="1541" max="1541" width="13.453125" style="1" bestFit="1" customWidth="1"/>
    <col min="1542" max="1542" width="0" style="1" hidden="1" customWidth="1"/>
    <col min="1543" max="1543" width="13.81640625" style="1" customWidth="1"/>
    <col min="1544" max="1544" width="10" style="1" bestFit="1" customWidth="1"/>
    <col min="1545" max="1545" width="11" style="1" bestFit="1" customWidth="1"/>
    <col min="1546" max="1546" width="11" style="1" customWidth="1"/>
    <col min="1547" max="1547" width="60.81640625" style="1" customWidth="1"/>
    <col min="1548" max="1548" width="3.54296875" style="1" bestFit="1" customWidth="1"/>
    <col min="1549" max="1550" width="15.81640625" style="1" customWidth="1"/>
    <col min="1551" max="1551" width="14.26953125" style="1" bestFit="1" customWidth="1"/>
    <col min="1552" max="1554" width="0" style="1" hidden="1" customWidth="1"/>
    <col min="1555" max="1555" width="14.54296875" style="1" customWidth="1"/>
    <col min="1556" max="1795" width="9.1796875" style="1"/>
    <col min="1796" max="1796" width="9" style="1" bestFit="1" customWidth="1"/>
    <col min="1797" max="1797" width="13.453125" style="1" bestFit="1" customWidth="1"/>
    <col min="1798" max="1798" width="0" style="1" hidden="1" customWidth="1"/>
    <col min="1799" max="1799" width="13.81640625" style="1" customWidth="1"/>
    <col min="1800" max="1800" width="10" style="1" bestFit="1" customWidth="1"/>
    <col min="1801" max="1801" width="11" style="1" bestFit="1" customWidth="1"/>
    <col min="1802" max="1802" width="11" style="1" customWidth="1"/>
    <col min="1803" max="1803" width="60.81640625" style="1" customWidth="1"/>
    <col min="1804" max="1804" width="3.54296875" style="1" bestFit="1" customWidth="1"/>
    <col min="1805" max="1806" width="15.81640625" style="1" customWidth="1"/>
    <col min="1807" max="1807" width="14.26953125" style="1" bestFit="1" customWidth="1"/>
    <col min="1808" max="1810" width="0" style="1" hidden="1" customWidth="1"/>
    <col min="1811" max="1811" width="14.54296875" style="1" customWidth="1"/>
    <col min="1812" max="2051" width="9.1796875" style="1"/>
    <col min="2052" max="2052" width="9" style="1" bestFit="1" customWidth="1"/>
    <col min="2053" max="2053" width="13.453125" style="1" bestFit="1" customWidth="1"/>
    <col min="2054" max="2054" width="0" style="1" hidden="1" customWidth="1"/>
    <col min="2055" max="2055" width="13.81640625" style="1" customWidth="1"/>
    <col min="2056" max="2056" width="10" style="1" bestFit="1" customWidth="1"/>
    <col min="2057" max="2057" width="11" style="1" bestFit="1" customWidth="1"/>
    <col min="2058" max="2058" width="11" style="1" customWidth="1"/>
    <col min="2059" max="2059" width="60.81640625" style="1" customWidth="1"/>
    <col min="2060" max="2060" width="3.54296875" style="1" bestFit="1" customWidth="1"/>
    <col min="2061" max="2062" width="15.81640625" style="1" customWidth="1"/>
    <col min="2063" max="2063" width="14.26953125" style="1" bestFit="1" customWidth="1"/>
    <col min="2064" max="2066" width="0" style="1" hidden="1" customWidth="1"/>
    <col min="2067" max="2067" width="14.54296875" style="1" customWidth="1"/>
    <col min="2068" max="2307" width="9.1796875" style="1"/>
    <col min="2308" max="2308" width="9" style="1" bestFit="1" customWidth="1"/>
    <col min="2309" max="2309" width="13.453125" style="1" bestFit="1" customWidth="1"/>
    <col min="2310" max="2310" width="0" style="1" hidden="1" customWidth="1"/>
    <col min="2311" max="2311" width="13.81640625" style="1" customWidth="1"/>
    <col min="2312" max="2312" width="10" style="1" bestFit="1" customWidth="1"/>
    <col min="2313" max="2313" width="11" style="1" bestFit="1" customWidth="1"/>
    <col min="2314" max="2314" width="11" style="1" customWidth="1"/>
    <col min="2315" max="2315" width="60.81640625" style="1" customWidth="1"/>
    <col min="2316" max="2316" width="3.54296875" style="1" bestFit="1" customWidth="1"/>
    <col min="2317" max="2318" width="15.81640625" style="1" customWidth="1"/>
    <col min="2319" max="2319" width="14.26953125" style="1" bestFit="1" customWidth="1"/>
    <col min="2320" max="2322" width="0" style="1" hidden="1" customWidth="1"/>
    <col min="2323" max="2323" width="14.54296875" style="1" customWidth="1"/>
    <col min="2324" max="2563" width="9.1796875" style="1"/>
    <col min="2564" max="2564" width="9" style="1" bestFit="1" customWidth="1"/>
    <col min="2565" max="2565" width="13.453125" style="1" bestFit="1" customWidth="1"/>
    <col min="2566" max="2566" width="0" style="1" hidden="1" customWidth="1"/>
    <col min="2567" max="2567" width="13.81640625" style="1" customWidth="1"/>
    <col min="2568" max="2568" width="10" style="1" bestFit="1" customWidth="1"/>
    <col min="2569" max="2569" width="11" style="1" bestFit="1" customWidth="1"/>
    <col min="2570" max="2570" width="11" style="1" customWidth="1"/>
    <col min="2571" max="2571" width="60.81640625" style="1" customWidth="1"/>
    <col min="2572" max="2572" width="3.54296875" style="1" bestFit="1" customWidth="1"/>
    <col min="2573" max="2574" width="15.81640625" style="1" customWidth="1"/>
    <col min="2575" max="2575" width="14.26953125" style="1" bestFit="1" customWidth="1"/>
    <col min="2576" max="2578" width="0" style="1" hidden="1" customWidth="1"/>
    <col min="2579" max="2579" width="14.54296875" style="1" customWidth="1"/>
    <col min="2580" max="2819" width="9.1796875" style="1"/>
    <col min="2820" max="2820" width="9" style="1" bestFit="1" customWidth="1"/>
    <col min="2821" max="2821" width="13.453125" style="1" bestFit="1" customWidth="1"/>
    <col min="2822" max="2822" width="0" style="1" hidden="1" customWidth="1"/>
    <col min="2823" max="2823" width="13.81640625" style="1" customWidth="1"/>
    <col min="2824" max="2824" width="10" style="1" bestFit="1" customWidth="1"/>
    <col min="2825" max="2825" width="11" style="1" bestFit="1" customWidth="1"/>
    <col min="2826" max="2826" width="11" style="1" customWidth="1"/>
    <col min="2827" max="2827" width="60.81640625" style="1" customWidth="1"/>
    <col min="2828" max="2828" width="3.54296875" style="1" bestFit="1" customWidth="1"/>
    <col min="2829" max="2830" width="15.81640625" style="1" customWidth="1"/>
    <col min="2831" max="2831" width="14.26953125" style="1" bestFit="1" customWidth="1"/>
    <col min="2832" max="2834" width="0" style="1" hidden="1" customWidth="1"/>
    <col min="2835" max="2835" width="14.54296875" style="1" customWidth="1"/>
    <col min="2836" max="3075" width="9.1796875" style="1"/>
    <col min="3076" max="3076" width="9" style="1" bestFit="1" customWidth="1"/>
    <col min="3077" max="3077" width="13.453125" style="1" bestFit="1" customWidth="1"/>
    <col min="3078" max="3078" width="0" style="1" hidden="1" customWidth="1"/>
    <col min="3079" max="3079" width="13.81640625" style="1" customWidth="1"/>
    <col min="3080" max="3080" width="10" style="1" bestFit="1" customWidth="1"/>
    <col min="3081" max="3081" width="11" style="1" bestFit="1" customWidth="1"/>
    <col min="3082" max="3082" width="11" style="1" customWidth="1"/>
    <col min="3083" max="3083" width="60.81640625" style="1" customWidth="1"/>
    <col min="3084" max="3084" width="3.54296875" style="1" bestFit="1" customWidth="1"/>
    <col min="3085" max="3086" width="15.81640625" style="1" customWidth="1"/>
    <col min="3087" max="3087" width="14.26953125" style="1" bestFit="1" customWidth="1"/>
    <col min="3088" max="3090" width="0" style="1" hidden="1" customWidth="1"/>
    <col min="3091" max="3091" width="14.54296875" style="1" customWidth="1"/>
    <col min="3092" max="3331" width="9.1796875" style="1"/>
    <col min="3332" max="3332" width="9" style="1" bestFit="1" customWidth="1"/>
    <col min="3333" max="3333" width="13.453125" style="1" bestFit="1" customWidth="1"/>
    <col min="3334" max="3334" width="0" style="1" hidden="1" customWidth="1"/>
    <col min="3335" max="3335" width="13.81640625" style="1" customWidth="1"/>
    <col min="3336" max="3336" width="10" style="1" bestFit="1" customWidth="1"/>
    <col min="3337" max="3337" width="11" style="1" bestFit="1" customWidth="1"/>
    <col min="3338" max="3338" width="11" style="1" customWidth="1"/>
    <col min="3339" max="3339" width="60.81640625" style="1" customWidth="1"/>
    <col min="3340" max="3340" width="3.54296875" style="1" bestFit="1" customWidth="1"/>
    <col min="3341" max="3342" width="15.81640625" style="1" customWidth="1"/>
    <col min="3343" max="3343" width="14.26953125" style="1" bestFit="1" customWidth="1"/>
    <col min="3344" max="3346" width="0" style="1" hidden="1" customWidth="1"/>
    <col min="3347" max="3347" width="14.54296875" style="1" customWidth="1"/>
    <col min="3348" max="3587" width="9.1796875" style="1"/>
    <col min="3588" max="3588" width="9" style="1" bestFit="1" customWidth="1"/>
    <col min="3589" max="3589" width="13.453125" style="1" bestFit="1" customWidth="1"/>
    <col min="3590" max="3590" width="0" style="1" hidden="1" customWidth="1"/>
    <col min="3591" max="3591" width="13.81640625" style="1" customWidth="1"/>
    <col min="3592" max="3592" width="10" style="1" bestFit="1" customWidth="1"/>
    <col min="3593" max="3593" width="11" style="1" bestFit="1" customWidth="1"/>
    <col min="3594" max="3594" width="11" style="1" customWidth="1"/>
    <col min="3595" max="3595" width="60.81640625" style="1" customWidth="1"/>
    <col min="3596" max="3596" width="3.54296875" style="1" bestFit="1" customWidth="1"/>
    <col min="3597" max="3598" width="15.81640625" style="1" customWidth="1"/>
    <col min="3599" max="3599" width="14.26953125" style="1" bestFit="1" customWidth="1"/>
    <col min="3600" max="3602" width="0" style="1" hidden="1" customWidth="1"/>
    <col min="3603" max="3603" width="14.54296875" style="1" customWidth="1"/>
    <col min="3604" max="3843" width="9.1796875" style="1"/>
    <col min="3844" max="3844" width="9" style="1" bestFit="1" customWidth="1"/>
    <col min="3845" max="3845" width="13.453125" style="1" bestFit="1" customWidth="1"/>
    <col min="3846" max="3846" width="0" style="1" hidden="1" customWidth="1"/>
    <col min="3847" max="3847" width="13.81640625" style="1" customWidth="1"/>
    <col min="3848" max="3848" width="10" style="1" bestFit="1" customWidth="1"/>
    <col min="3849" max="3849" width="11" style="1" bestFit="1" customWidth="1"/>
    <col min="3850" max="3850" width="11" style="1" customWidth="1"/>
    <col min="3851" max="3851" width="60.81640625" style="1" customWidth="1"/>
    <col min="3852" max="3852" width="3.54296875" style="1" bestFit="1" customWidth="1"/>
    <col min="3853" max="3854" width="15.81640625" style="1" customWidth="1"/>
    <col min="3855" max="3855" width="14.26953125" style="1" bestFit="1" customWidth="1"/>
    <col min="3856" max="3858" width="0" style="1" hidden="1" customWidth="1"/>
    <col min="3859" max="3859" width="14.54296875" style="1" customWidth="1"/>
    <col min="3860" max="4099" width="9.1796875" style="1"/>
    <col min="4100" max="4100" width="9" style="1" bestFit="1" customWidth="1"/>
    <col min="4101" max="4101" width="13.453125" style="1" bestFit="1" customWidth="1"/>
    <col min="4102" max="4102" width="0" style="1" hidden="1" customWidth="1"/>
    <col min="4103" max="4103" width="13.81640625" style="1" customWidth="1"/>
    <col min="4104" max="4104" width="10" style="1" bestFit="1" customWidth="1"/>
    <col min="4105" max="4105" width="11" style="1" bestFit="1" customWidth="1"/>
    <col min="4106" max="4106" width="11" style="1" customWidth="1"/>
    <col min="4107" max="4107" width="60.81640625" style="1" customWidth="1"/>
    <col min="4108" max="4108" width="3.54296875" style="1" bestFit="1" customWidth="1"/>
    <col min="4109" max="4110" width="15.81640625" style="1" customWidth="1"/>
    <col min="4111" max="4111" width="14.26953125" style="1" bestFit="1" customWidth="1"/>
    <col min="4112" max="4114" width="0" style="1" hidden="1" customWidth="1"/>
    <col min="4115" max="4115" width="14.54296875" style="1" customWidth="1"/>
    <col min="4116" max="4355" width="9.1796875" style="1"/>
    <col min="4356" max="4356" width="9" style="1" bestFit="1" customWidth="1"/>
    <col min="4357" max="4357" width="13.453125" style="1" bestFit="1" customWidth="1"/>
    <col min="4358" max="4358" width="0" style="1" hidden="1" customWidth="1"/>
    <col min="4359" max="4359" width="13.81640625" style="1" customWidth="1"/>
    <col min="4360" max="4360" width="10" style="1" bestFit="1" customWidth="1"/>
    <col min="4361" max="4361" width="11" style="1" bestFit="1" customWidth="1"/>
    <col min="4362" max="4362" width="11" style="1" customWidth="1"/>
    <col min="4363" max="4363" width="60.81640625" style="1" customWidth="1"/>
    <col min="4364" max="4364" width="3.54296875" style="1" bestFit="1" customWidth="1"/>
    <col min="4365" max="4366" width="15.81640625" style="1" customWidth="1"/>
    <col min="4367" max="4367" width="14.26953125" style="1" bestFit="1" customWidth="1"/>
    <col min="4368" max="4370" width="0" style="1" hidden="1" customWidth="1"/>
    <col min="4371" max="4371" width="14.54296875" style="1" customWidth="1"/>
    <col min="4372" max="4611" width="9.1796875" style="1"/>
    <col min="4612" max="4612" width="9" style="1" bestFit="1" customWidth="1"/>
    <col min="4613" max="4613" width="13.453125" style="1" bestFit="1" customWidth="1"/>
    <col min="4614" max="4614" width="0" style="1" hidden="1" customWidth="1"/>
    <col min="4615" max="4615" width="13.81640625" style="1" customWidth="1"/>
    <col min="4616" max="4616" width="10" style="1" bestFit="1" customWidth="1"/>
    <col min="4617" max="4617" width="11" style="1" bestFit="1" customWidth="1"/>
    <col min="4618" max="4618" width="11" style="1" customWidth="1"/>
    <col min="4619" max="4619" width="60.81640625" style="1" customWidth="1"/>
    <col min="4620" max="4620" width="3.54296875" style="1" bestFit="1" customWidth="1"/>
    <col min="4621" max="4622" width="15.81640625" style="1" customWidth="1"/>
    <col min="4623" max="4623" width="14.26953125" style="1" bestFit="1" customWidth="1"/>
    <col min="4624" max="4626" width="0" style="1" hidden="1" customWidth="1"/>
    <col min="4627" max="4627" width="14.54296875" style="1" customWidth="1"/>
    <col min="4628" max="4867" width="9.1796875" style="1"/>
    <col min="4868" max="4868" width="9" style="1" bestFit="1" customWidth="1"/>
    <col min="4869" max="4869" width="13.453125" style="1" bestFit="1" customWidth="1"/>
    <col min="4870" max="4870" width="0" style="1" hidden="1" customWidth="1"/>
    <col min="4871" max="4871" width="13.81640625" style="1" customWidth="1"/>
    <col min="4872" max="4872" width="10" style="1" bestFit="1" customWidth="1"/>
    <col min="4873" max="4873" width="11" style="1" bestFit="1" customWidth="1"/>
    <col min="4874" max="4874" width="11" style="1" customWidth="1"/>
    <col min="4875" max="4875" width="60.81640625" style="1" customWidth="1"/>
    <col min="4876" max="4876" width="3.54296875" style="1" bestFit="1" customWidth="1"/>
    <col min="4877" max="4878" width="15.81640625" style="1" customWidth="1"/>
    <col min="4879" max="4879" width="14.26953125" style="1" bestFit="1" customWidth="1"/>
    <col min="4880" max="4882" width="0" style="1" hidden="1" customWidth="1"/>
    <col min="4883" max="4883" width="14.54296875" style="1" customWidth="1"/>
    <col min="4884" max="5123" width="9.1796875" style="1"/>
    <col min="5124" max="5124" width="9" style="1" bestFit="1" customWidth="1"/>
    <col min="5125" max="5125" width="13.453125" style="1" bestFit="1" customWidth="1"/>
    <col min="5126" max="5126" width="0" style="1" hidden="1" customWidth="1"/>
    <col min="5127" max="5127" width="13.81640625" style="1" customWidth="1"/>
    <col min="5128" max="5128" width="10" style="1" bestFit="1" customWidth="1"/>
    <col min="5129" max="5129" width="11" style="1" bestFit="1" customWidth="1"/>
    <col min="5130" max="5130" width="11" style="1" customWidth="1"/>
    <col min="5131" max="5131" width="60.81640625" style="1" customWidth="1"/>
    <col min="5132" max="5132" width="3.54296875" style="1" bestFit="1" customWidth="1"/>
    <col min="5133" max="5134" width="15.81640625" style="1" customWidth="1"/>
    <col min="5135" max="5135" width="14.26953125" style="1" bestFit="1" customWidth="1"/>
    <col min="5136" max="5138" width="0" style="1" hidden="1" customWidth="1"/>
    <col min="5139" max="5139" width="14.54296875" style="1" customWidth="1"/>
    <col min="5140" max="5379" width="9.1796875" style="1"/>
    <col min="5380" max="5380" width="9" style="1" bestFit="1" customWidth="1"/>
    <col min="5381" max="5381" width="13.453125" style="1" bestFit="1" customWidth="1"/>
    <col min="5382" max="5382" width="0" style="1" hidden="1" customWidth="1"/>
    <col min="5383" max="5383" width="13.81640625" style="1" customWidth="1"/>
    <col min="5384" max="5384" width="10" style="1" bestFit="1" customWidth="1"/>
    <col min="5385" max="5385" width="11" style="1" bestFit="1" customWidth="1"/>
    <col min="5386" max="5386" width="11" style="1" customWidth="1"/>
    <col min="5387" max="5387" width="60.81640625" style="1" customWidth="1"/>
    <col min="5388" max="5388" width="3.54296875" style="1" bestFit="1" customWidth="1"/>
    <col min="5389" max="5390" width="15.81640625" style="1" customWidth="1"/>
    <col min="5391" max="5391" width="14.26953125" style="1" bestFit="1" customWidth="1"/>
    <col min="5392" max="5394" width="0" style="1" hidden="1" customWidth="1"/>
    <col min="5395" max="5395" width="14.54296875" style="1" customWidth="1"/>
    <col min="5396" max="5635" width="9.1796875" style="1"/>
    <col min="5636" max="5636" width="9" style="1" bestFit="1" customWidth="1"/>
    <col min="5637" max="5637" width="13.453125" style="1" bestFit="1" customWidth="1"/>
    <col min="5638" max="5638" width="0" style="1" hidden="1" customWidth="1"/>
    <col min="5639" max="5639" width="13.81640625" style="1" customWidth="1"/>
    <col min="5640" max="5640" width="10" style="1" bestFit="1" customWidth="1"/>
    <col min="5641" max="5641" width="11" style="1" bestFit="1" customWidth="1"/>
    <col min="5642" max="5642" width="11" style="1" customWidth="1"/>
    <col min="5643" max="5643" width="60.81640625" style="1" customWidth="1"/>
    <col min="5644" max="5644" width="3.54296875" style="1" bestFit="1" customWidth="1"/>
    <col min="5645" max="5646" width="15.81640625" style="1" customWidth="1"/>
    <col min="5647" max="5647" width="14.26953125" style="1" bestFit="1" customWidth="1"/>
    <col min="5648" max="5650" width="0" style="1" hidden="1" customWidth="1"/>
    <col min="5651" max="5651" width="14.54296875" style="1" customWidth="1"/>
    <col min="5652" max="5891" width="9.1796875" style="1"/>
    <col min="5892" max="5892" width="9" style="1" bestFit="1" customWidth="1"/>
    <col min="5893" max="5893" width="13.453125" style="1" bestFit="1" customWidth="1"/>
    <col min="5894" max="5894" width="0" style="1" hidden="1" customWidth="1"/>
    <col min="5895" max="5895" width="13.81640625" style="1" customWidth="1"/>
    <col min="5896" max="5896" width="10" style="1" bestFit="1" customWidth="1"/>
    <col min="5897" max="5897" width="11" style="1" bestFit="1" customWidth="1"/>
    <col min="5898" max="5898" width="11" style="1" customWidth="1"/>
    <col min="5899" max="5899" width="60.81640625" style="1" customWidth="1"/>
    <col min="5900" max="5900" width="3.54296875" style="1" bestFit="1" customWidth="1"/>
    <col min="5901" max="5902" width="15.81640625" style="1" customWidth="1"/>
    <col min="5903" max="5903" width="14.26953125" style="1" bestFit="1" customWidth="1"/>
    <col min="5904" max="5906" width="0" style="1" hidden="1" customWidth="1"/>
    <col min="5907" max="5907" width="14.54296875" style="1" customWidth="1"/>
    <col min="5908" max="6147" width="9.1796875" style="1"/>
    <col min="6148" max="6148" width="9" style="1" bestFit="1" customWidth="1"/>
    <col min="6149" max="6149" width="13.453125" style="1" bestFit="1" customWidth="1"/>
    <col min="6150" max="6150" width="0" style="1" hidden="1" customWidth="1"/>
    <col min="6151" max="6151" width="13.81640625" style="1" customWidth="1"/>
    <col min="6152" max="6152" width="10" style="1" bestFit="1" customWidth="1"/>
    <col min="6153" max="6153" width="11" style="1" bestFit="1" customWidth="1"/>
    <col min="6154" max="6154" width="11" style="1" customWidth="1"/>
    <col min="6155" max="6155" width="60.81640625" style="1" customWidth="1"/>
    <col min="6156" max="6156" width="3.54296875" style="1" bestFit="1" customWidth="1"/>
    <col min="6157" max="6158" width="15.81640625" style="1" customWidth="1"/>
    <col min="6159" max="6159" width="14.26953125" style="1" bestFit="1" customWidth="1"/>
    <col min="6160" max="6162" width="0" style="1" hidden="1" customWidth="1"/>
    <col min="6163" max="6163" width="14.54296875" style="1" customWidth="1"/>
    <col min="6164" max="6403" width="9.1796875" style="1"/>
    <col min="6404" max="6404" width="9" style="1" bestFit="1" customWidth="1"/>
    <col min="6405" max="6405" width="13.453125" style="1" bestFit="1" customWidth="1"/>
    <col min="6406" max="6406" width="0" style="1" hidden="1" customWidth="1"/>
    <col min="6407" max="6407" width="13.81640625" style="1" customWidth="1"/>
    <col min="6408" max="6408" width="10" style="1" bestFit="1" customWidth="1"/>
    <col min="6409" max="6409" width="11" style="1" bestFit="1" customWidth="1"/>
    <col min="6410" max="6410" width="11" style="1" customWidth="1"/>
    <col min="6411" max="6411" width="60.81640625" style="1" customWidth="1"/>
    <col min="6412" max="6412" width="3.54296875" style="1" bestFit="1" customWidth="1"/>
    <col min="6413" max="6414" width="15.81640625" style="1" customWidth="1"/>
    <col min="6415" max="6415" width="14.26953125" style="1" bestFit="1" customWidth="1"/>
    <col min="6416" max="6418" width="0" style="1" hidden="1" customWidth="1"/>
    <col min="6419" max="6419" width="14.54296875" style="1" customWidth="1"/>
    <col min="6420" max="6659" width="9.1796875" style="1"/>
    <col min="6660" max="6660" width="9" style="1" bestFit="1" customWidth="1"/>
    <col min="6661" max="6661" width="13.453125" style="1" bestFit="1" customWidth="1"/>
    <col min="6662" max="6662" width="0" style="1" hidden="1" customWidth="1"/>
    <col min="6663" max="6663" width="13.81640625" style="1" customWidth="1"/>
    <col min="6664" max="6664" width="10" style="1" bestFit="1" customWidth="1"/>
    <col min="6665" max="6665" width="11" style="1" bestFit="1" customWidth="1"/>
    <col min="6666" max="6666" width="11" style="1" customWidth="1"/>
    <col min="6667" max="6667" width="60.81640625" style="1" customWidth="1"/>
    <col min="6668" max="6668" width="3.54296875" style="1" bestFit="1" customWidth="1"/>
    <col min="6669" max="6670" width="15.81640625" style="1" customWidth="1"/>
    <col min="6671" max="6671" width="14.26953125" style="1" bestFit="1" customWidth="1"/>
    <col min="6672" max="6674" width="0" style="1" hidden="1" customWidth="1"/>
    <col min="6675" max="6675" width="14.54296875" style="1" customWidth="1"/>
    <col min="6676" max="6915" width="9.1796875" style="1"/>
    <col min="6916" max="6916" width="9" style="1" bestFit="1" customWidth="1"/>
    <col min="6917" max="6917" width="13.453125" style="1" bestFit="1" customWidth="1"/>
    <col min="6918" max="6918" width="0" style="1" hidden="1" customWidth="1"/>
    <col min="6919" max="6919" width="13.81640625" style="1" customWidth="1"/>
    <col min="6920" max="6920" width="10" style="1" bestFit="1" customWidth="1"/>
    <col min="6921" max="6921" width="11" style="1" bestFit="1" customWidth="1"/>
    <col min="6922" max="6922" width="11" style="1" customWidth="1"/>
    <col min="6923" max="6923" width="60.81640625" style="1" customWidth="1"/>
    <col min="6924" max="6924" width="3.54296875" style="1" bestFit="1" customWidth="1"/>
    <col min="6925" max="6926" width="15.81640625" style="1" customWidth="1"/>
    <col min="6927" max="6927" width="14.26953125" style="1" bestFit="1" customWidth="1"/>
    <col min="6928" max="6930" width="0" style="1" hidden="1" customWidth="1"/>
    <col min="6931" max="6931" width="14.54296875" style="1" customWidth="1"/>
    <col min="6932" max="7171" width="9.1796875" style="1"/>
    <col min="7172" max="7172" width="9" style="1" bestFit="1" customWidth="1"/>
    <col min="7173" max="7173" width="13.453125" style="1" bestFit="1" customWidth="1"/>
    <col min="7174" max="7174" width="0" style="1" hidden="1" customWidth="1"/>
    <col min="7175" max="7175" width="13.81640625" style="1" customWidth="1"/>
    <col min="7176" max="7176" width="10" style="1" bestFit="1" customWidth="1"/>
    <col min="7177" max="7177" width="11" style="1" bestFit="1" customWidth="1"/>
    <col min="7178" max="7178" width="11" style="1" customWidth="1"/>
    <col min="7179" max="7179" width="60.81640625" style="1" customWidth="1"/>
    <col min="7180" max="7180" width="3.54296875" style="1" bestFit="1" customWidth="1"/>
    <col min="7181" max="7182" width="15.81640625" style="1" customWidth="1"/>
    <col min="7183" max="7183" width="14.26953125" style="1" bestFit="1" customWidth="1"/>
    <col min="7184" max="7186" width="0" style="1" hidden="1" customWidth="1"/>
    <col min="7187" max="7187" width="14.54296875" style="1" customWidth="1"/>
    <col min="7188" max="7427" width="9.1796875" style="1"/>
    <col min="7428" max="7428" width="9" style="1" bestFit="1" customWidth="1"/>
    <col min="7429" max="7429" width="13.453125" style="1" bestFit="1" customWidth="1"/>
    <col min="7430" max="7430" width="0" style="1" hidden="1" customWidth="1"/>
    <col min="7431" max="7431" width="13.81640625" style="1" customWidth="1"/>
    <col min="7432" max="7432" width="10" style="1" bestFit="1" customWidth="1"/>
    <col min="7433" max="7433" width="11" style="1" bestFit="1" customWidth="1"/>
    <col min="7434" max="7434" width="11" style="1" customWidth="1"/>
    <col min="7435" max="7435" width="60.81640625" style="1" customWidth="1"/>
    <col min="7436" max="7436" width="3.54296875" style="1" bestFit="1" customWidth="1"/>
    <col min="7437" max="7438" width="15.81640625" style="1" customWidth="1"/>
    <col min="7439" max="7439" width="14.26953125" style="1" bestFit="1" customWidth="1"/>
    <col min="7440" max="7442" width="0" style="1" hidden="1" customWidth="1"/>
    <col min="7443" max="7443" width="14.54296875" style="1" customWidth="1"/>
    <col min="7444" max="7683" width="9.1796875" style="1"/>
    <col min="7684" max="7684" width="9" style="1" bestFit="1" customWidth="1"/>
    <col min="7685" max="7685" width="13.453125" style="1" bestFit="1" customWidth="1"/>
    <col min="7686" max="7686" width="0" style="1" hidden="1" customWidth="1"/>
    <col min="7687" max="7687" width="13.81640625" style="1" customWidth="1"/>
    <col min="7688" max="7688" width="10" style="1" bestFit="1" customWidth="1"/>
    <col min="7689" max="7689" width="11" style="1" bestFit="1" customWidth="1"/>
    <col min="7690" max="7690" width="11" style="1" customWidth="1"/>
    <col min="7691" max="7691" width="60.81640625" style="1" customWidth="1"/>
    <col min="7692" max="7692" width="3.54296875" style="1" bestFit="1" customWidth="1"/>
    <col min="7693" max="7694" width="15.81640625" style="1" customWidth="1"/>
    <col min="7695" max="7695" width="14.26953125" style="1" bestFit="1" customWidth="1"/>
    <col min="7696" max="7698" width="0" style="1" hidden="1" customWidth="1"/>
    <col min="7699" max="7699" width="14.54296875" style="1" customWidth="1"/>
    <col min="7700" max="7939" width="9.1796875" style="1"/>
    <col min="7940" max="7940" width="9" style="1" bestFit="1" customWidth="1"/>
    <col min="7941" max="7941" width="13.453125" style="1" bestFit="1" customWidth="1"/>
    <col min="7942" max="7942" width="0" style="1" hidden="1" customWidth="1"/>
    <col min="7943" max="7943" width="13.81640625" style="1" customWidth="1"/>
    <col min="7944" max="7944" width="10" style="1" bestFit="1" customWidth="1"/>
    <col min="7945" max="7945" width="11" style="1" bestFit="1" customWidth="1"/>
    <col min="7946" max="7946" width="11" style="1" customWidth="1"/>
    <col min="7947" max="7947" width="60.81640625" style="1" customWidth="1"/>
    <col min="7948" max="7948" width="3.54296875" style="1" bestFit="1" customWidth="1"/>
    <col min="7949" max="7950" width="15.81640625" style="1" customWidth="1"/>
    <col min="7951" max="7951" width="14.26953125" style="1" bestFit="1" customWidth="1"/>
    <col min="7952" max="7954" width="0" style="1" hidden="1" customWidth="1"/>
    <col min="7955" max="7955" width="14.54296875" style="1" customWidth="1"/>
    <col min="7956" max="8195" width="9.1796875" style="1"/>
    <col min="8196" max="8196" width="9" style="1" bestFit="1" customWidth="1"/>
    <col min="8197" max="8197" width="13.453125" style="1" bestFit="1" customWidth="1"/>
    <col min="8198" max="8198" width="0" style="1" hidden="1" customWidth="1"/>
    <col min="8199" max="8199" width="13.81640625" style="1" customWidth="1"/>
    <col min="8200" max="8200" width="10" style="1" bestFit="1" customWidth="1"/>
    <col min="8201" max="8201" width="11" style="1" bestFit="1" customWidth="1"/>
    <col min="8202" max="8202" width="11" style="1" customWidth="1"/>
    <col min="8203" max="8203" width="60.81640625" style="1" customWidth="1"/>
    <col min="8204" max="8204" width="3.54296875" style="1" bestFit="1" customWidth="1"/>
    <col min="8205" max="8206" width="15.81640625" style="1" customWidth="1"/>
    <col min="8207" max="8207" width="14.26953125" style="1" bestFit="1" customWidth="1"/>
    <col min="8208" max="8210" width="0" style="1" hidden="1" customWidth="1"/>
    <col min="8211" max="8211" width="14.54296875" style="1" customWidth="1"/>
    <col min="8212" max="8451" width="9.1796875" style="1"/>
    <col min="8452" max="8452" width="9" style="1" bestFit="1" customWidth="1"/>
    <col min="8453" max="8453" width="13.453125" style="1" bestFit="1" customWidth="1"/>
    <col min="8454" max="8454" width="0" style="1" hidden="1" customWidth="1"/>
    <col min="8455" max="8455" width="13.81640625" style="1" customWidth="1"/>
    <col min="8456" max="8456" width="10" style="1" bestFit="1" customWidth="1"/>
    <col min="8457" max="8457" width="11" style="1" bestFit="1" customWidth="1"/>
    <col min="8458" max="8458" width="11" style="1" customWidth="1"/>
    <col min="8459" max="8459" width="60.81640625" style="1" customWidth="1"/>
    <col min="8460" max="8460" width="3.54296875" style="1" bestFit="1" customWidth="1"/>
    <col min="8461" max="8462" width="15.81640625" style="1" customWidth="1"/>
    <col min="8463" max="8463" width="14.26953125" style="1" bestFit="1" customWidth="1"/>
    <col min="8464" max="8466" width="0" style="1" hidden="1" customWidth="1"/>
    <col min="8467" max="8467" width="14.54296875" style="1" customWidth="1"/>
    <col min="8468" max="8707" width="9.1796875" style="1"/>
    <col min="8708" max="8708" width="9" style="1" bestFit="1" customWidth="1"/>
    <col min="8709" max="8709" width="13.453125" style="1" bestFit="1" customWidth="1"/>
    <col min="8710" max="8710" width="0" style="1" hidden="1" customWidth="1"/>
    <col min="8711" max="8711" width="13.81640625" style="1" customWidth="1"/>
    <col min="8712" max="8712" width="10" style="1" bestFit="1" customWidth="1"/>
    <col min="8713" max="8713" width="11" style="1" bestFit="1" customWidth="1"/>
    <col min="8714" max="8714" width="11" style="1" customWidth="1"/>
    <col min="8715" max="8715" width="60.81640625" style="1" customWidth="1"/>
    <col min="8716" max="8716" width="3.54296875" style="1" bestFit="1" customWidth="1"/>
    <col min="8717" max="8718" width="15.81640625" style="1" customWidth="1"/>
    <col min="8719" max="8719" width="14.26953125" style="1" bestFit="1" customWidth="1"/>
    <col min="8720" max="8722" width="0" style="1" hidden="1" customWidth="1"/>
    <col min="8723" max="8723" width="14.54296875" style="1" customWidth="1"/>
    <col min="8724" max="8963" width="9.1796875" style="1"/>
    <col min="8964" max="8964" width="9" style="1" bestFit="1" customWidth="1"/>
    <col min="8965" max="8965" width="13.453125" style="1" bestFit="1" customWidth="1"/>
    <col min="8966" max="8966" width="0" style="1" hidden="1" customWidth="1"/>
    <col min="8967" max="8967" width="13.81640625" style="1" customWidth="1"/>
    <col min="8968" max="8968" width="10" style="1" bestFit="1" customWidth="1"/>
    <col min="8969" max="8969" width="11" style="1" bestFit="1" customWidth="1"/>
    <col min="8970" max="8970" width="11" style="1" customWidth="1"/>
    <col min="8971" max="8971" width="60.81640625" style="1" customWidth="1"/>
    <col min="8972" max="8972" width="3.54296875" style="1" bestFit="1" customWidth="1"/>
    <col min="8973" max="8974" width="15.81640625" style="1" customWidth="1"/>
    <col min="8975" max="8975" width="14.26953125" style="1" bestFit="1" customWidth="1"/>
    <col min="8976" max="8978" width="0" style="1" hidden="1" customWidth="1"/>
    <col min="8979" max="8979" width="14.54296875" style="1" customWidth="1"/>
    <col min="8980" max="9219" width="9.1796875" style="1"/>
    <col min="9220" max="9220" width="9" style="1" bestFit="1" customWidth="1"/>
    <col min="9221" max="9221" width="13.453125" style="1" bestFit="1" customWidth="1"/>
    <col min="9222" max="9222" width="0" style="1" hidden="1" customWidth="1"/>
    <col min="9223" max="9223" width="13.81640625" style="1" customWidth="1"/>
    <col min="9224" max="9224" width="10" style="1" bestFit="1" customWidth="1"/>
    <col min="9225" max="9225" width="11" style="1" bestFit="1" customWidth="1"/>
    <col min="9226" max="9226" width="11" style="1" customWidth="1"/>
    <col min="9227" max="9227" width="60.81640625" style="1" customWidth="1"/>
    <col min="9228" max="9228" width="3.54296875" style="1" bestFit="1" customWidth="1"/>
    <col min="9229" max="9230" width="15.81640625" style="1" customWidth="1"/>
    <col min="9231" max="9231" width="14.26953125" style="1" bestFit="1" customWidth="1"/>
    <col min="9232" max="9234" width="0" style="1" hidden="1" customWidth="1"/>
    <col min="9235" max="9235" width="14.54296875" style="1" customWidth="1"/>
    <col min="9236" max="9475" width="9.1796875" style="1"/>
    <col min="9476" max="9476" width="9" style="1" bestFit="1" customWidth="1"/>
    <col min="9477" max="9477" width="13.453125" style="1" bestFit="1" customWidth="1"/>
    <col min="9478" max="9478" width="0" style="1" hidden="1" customWidth="1"/>
    <col min="9479" max="9479" width="13.81640625" style="1" customWidth="1"/>
    <col min="9480" max="9480" width="10" style="1" bestFit="1" customWidth="1"/>
    <col min="9481" max="9481" width="11" style="1" bestFit="1" customWidth="1"/>
    <col min="9482" max="9482" width="11" style="1" customWidth="1"/>
    <col min="9483" max="9483" width="60.81640625" style="1" customWidth="1"/>
    <col min="9484" max="9484" width="3.54296875" style="1" bestFit="1" customWidth="1"/>
    <col min="9485" max="9486" width="15.81640625" style="1" customWidth="1"/>
    <col min="9487" max="9487" width="14.26953125" style="1" bestFit="1" customWidth="1"/>
    <col min="9488" max="9490" width="0" style="1" hidden="1" customWidth="1"/>
    <col min="9491" max="9491" width="14.54296875" style="1" customWidth="1"/>
    <col min="9492" max="9731" width="9.1796875" style="1"/>
    <col min="9732" max="9732" width="9" style="1" bestFit="1" customWidth="1"/>
    <col min="9733" max="9733" width="13.453125" style="1" bestFit="1" customWidth="1"/>
    <col min="9734" max="9734" width="0" style="1" hidden="1" customWidth="1"/>
    <col min="9735" max="9735" width="13.81640625" style="1" customWidth="1"/>
    <col min="9736" max="9736" width="10" style="1" bestFit="1" customWidth="1"/>
    <col min="9737" max="9737" width="11" style="1" bestFit="1" customWidth="1"/>
    <col min="9738" max="9738" width="11" style="1" customWidth="1"/>
    <col min="9739" max="9739" width="60.81640625" style="1" customWidth="1"/>
    <col min="9740" max="9740" width="3.54296875" style="1" bestFit="1" customWidth="1"/>
    <col min="9741" max="9742" width="15.81640625" style="1" customWidth="1"/>
    <col min="9743" max="9743" width="14.26953125" style="1" bestFit="1" customWidth="1"/>
    <col min="9744" max="9746" width="0" style="1" hidden="1" customWidth="1"/>
    <col min="9747" max="9747" width="14.54296875" style="1" customWidth="1"/>
    <col min="9748" max="9987" width="9.1796875" style="1"/>
    <col min="9988" max="9988" width="9" style="1" bestFit="1" customWidth="1"/>
    <col min="9989" max="9989" width="13.453125" style="1" bestFit="1" customWidth="1"/>
    <col min="9990" max="9990" width="0" style="1" hidden="1" customWidth="1"/>
    <col min="9991" max="9991" width="13.81640625" style="1" customWidth="1"/>
    <col min="9992" max="9992" width="10" style="1" bestFit="1" customWidth="1"/>
    <col min="9993" max="9993" width="11" style="1" bestFit="1" customWidth="1"/>
    <col min="9994" max="9994" width="11" style="1" customWidth="1"/>
    <col min="9995" max="9995" width="60.81640625" style="1" customWidth="1"/>
    <col min="9996" max="9996" width="3.54296875" style="1" bestFit="1" customWidth="1"/>
    <col min="9997" max="9998" width="15.81640625" style="1" customWidth="1"/>
    <col min="9999" max="9999" width="14.26953125" style="1" bestFit="1" customWidth="1"/>
    <col min="10000" max="10002" width="0" style="1" hidden="1" customWidth="1"/>
    <col min="10003" max="10003" width="14.54296875" style="1" customWidth="1"/>
    <col min="10004" max="10243" width="9.1796875" style="1"/>
    <col min="10244" max="10244" width="9" style="1" bestFit="1" customWidth="1"/>
    <col min="10245" max="10245" width="13.453125" style="1" bestFit="1" customWidth="1"/>
    <col min="10246" max="10246" width="0" style="1" hidden="1" customWidth="1"/>
    <col min="10247" max="10247" width="13.81640625" style="1" customWidth="1"/>
    <col min="10248" max="10248" width="10" style="1" bestFit="1" customWidth="1"/>
    <col min="10249" max="10249" width="11" style="1" bestFit="1" customWidth="1"/>
    <col min="10250" max="10250" width="11" style="1" customWidth="1"/>
    <col min="10251" max="10251" width="60.81640625" style="1" customWidth="1"/>
    <col min="10252" max="10252" width="3.54296875" style="1" bestFit="1" customWidth="1"/>
    <col min="10253" max="10254" width="15.81640625" style="1" customWidth="1"/>
    <col min="10255" max="10255" width="14.26953125" style="1" bestFit="1" customWidth="1"/>
    <col min="10256" max="10258" width="0" style="1" hidden="1" customWidth="1"/>
    <col min="10259" max="10259" width="14.54296875" style="1" customWidth="1"/>
    <col min="10260" max="10499" width="9.1796875" style="1"/>
    <col min="10500" max="10500" width="9" style="1" bestFit="1" customWidth="1"/>
    <col min="10501" max="10501" width="13.453125" style="1" bestFit="1" customWidth="1"/>
    <col min="10502" max="10502" width="0" style="1" hidden="1" customWidth="1"/>
    <col min="10503" max="10503" width="13.81640625" style="1" customWidth="1"/>
    <col min="10504" max="10504" width="10" style="1" bestFit="1" customWidth="1"/>
    <col min="10505" max="10505" width="11" style="1" bestFit="1" customWidth="1"/>
    <col min="10506" max="10506" width="11" style="1" customWidth="1"/>
    <col min="10507" max="10507" width="60.81640625" style="1" customWidth="1"/>
    <col min="10508" max="10508" width="3.54296875" style="1" bestFit="1" customWidth="1"/>
    <col min="10509" max="10510" width="15.81640625" style="1" customWidth="1"/>
    <col min="10511" max="10511" width="14.26953125" style="1" bestFit="1" customWidth="1"/>
    <col min="10512" max="10514" width="0" style="1" hidden="1" customWidth="1"/>
    <col min="10515" max="10515" width="14.54296875" style="1" customWidth="1"/>
    <col min="10516" max="10755" width="9.1796875" style="1"/>
    <col min="10756" max="10756" width="9" style="1" bestFit="1" customWidth="1"/>
    <col min="10757" max="10757" width="13.453125" style="1" bestFit="1" customWidth="1"/>
    <col min="10758" max="10758" width="0" style="1" hidden="1" customWidth="1"/>
    <col min="10759" max="10759" width="13.81640625" style="1" customWidth="1"/>
    <col min="10760" max="10760" width="10" style="1" bestFit="1" customWidth="1"/>
    <col min="10761" max="10761" width="11" style="1" bestFit="1" customWidth="1"/>
    <col min="10762" max="10762" width="11" style="1" customWidth="1"/>
    <col min="10763" max="10763" width="60.81640625" style="1" customWidth="1"/>
    <col min="10764" max="10764" width="3.54296875" style="1" bestFit="1" customWidth="1"/>
    <col min="10765" max="10766" width="15.81640625" style="1" customWidth="1"/>
    <col min="10767" max="10767" width="14.26953125" style="1" bestFit="1" customWidth="1"/>
    <col min="10768" max="10770" width="0" style="1" hidden="1" customWidth="1"/>
    <col min="10771" max="10771" width="14.54296875" style="1" customWidth="1"/>
    <col min="10772" max="11011" width="9.1796875" style="1"/>
    <col min="11012" max="11012" width="9" style="1" bestFit="1" customWidth="1"/>
    <col min="11013" max="11013" width="13.453125" style="1" bestFit="1" customWidth="1"/>
    <col min="11014" max="11014" width="0" style="1" hidden="1" customWidth="1"/>
    <col min="11015" max="11015" width="13.81640625" style="1" customWidth="1"/>
    <col min="11016" max="11016" width="10" style="1" bestFit="1" customWidth="1"/>
    <col min="11017" max="11017" width="11" style="1" bestFit="1" customWidth="1"/>
    <col min="11018" max="11018" width="11" style="1" customWidth="1"/>
    <col min="11019" max="11019" width="60.81640625" style="1" customWidth="1"/>
    <col min="11020" max="11020" width="3.54296875" style="1" bestFit="1" customWidth="1"/>
    <col min="11021" max="11022" width="15.81640625" style="1" customWidth="1"/>
    <col min="11023" max="11023" width="14.26953125" style="1" bestFit="1" customWidth="1"/>
    <col min="11024" max="11026" width="0" style="1" hidden="1" customWidth="1"/>
    <col min="11027" max="11027" width="14.54296875" style="1" customWidth="1"/>
    <col min="11028" max="11267" width="9.1796875" style="1"/>
    <col min="11268" max="11268" width="9" style="1" bestFit="1" customWidth="1"/>
    <col min="11269" max="11269" width="13.453125" style="1" bestFit="1" customWidth="1"/>
    <col min="11270" max="11270" width="0" style="1" hidden="1" customWidth="1"/>
    <col min="11271" max="11271" width="13.81640625" style="1" customWidth="1"/>
    <col min="11272" max="11272" width="10" style="1" bestFit="1" customWidth="1"/>
    <col min="11273" max="11273" width="11" style="1" bestFit="1" customWidth="1"/>
    <col min="11274" max="11274" width="11" style="1" customWidth="1"/>
    <col min="11275" max="11275" width="60.81640625" style="1" customWidth="1"/>
    <col min="11276" max="11276" width="3.54296875" style="1" bestFit="1" customWidth="1"/>
    <col min="11277" max="11278" width="15.81640625" style="1" customWidth="1"/>
    <col min="11279" max="11279" width="14.26953125" style="1" bestFit="1" customWidth="1"/>
    <col min="11280" max="11282" width="0" style="1" hidden="1" customWidth="1"/>
    <col min="11283" max="11283" width="14.54296875" style="1" customWidth="1"/>
    <col min="11284" max="11523" width="9.1796875" style="1"/>
    <col min="11524" max="11524" width="9" style="1" bestFit="1" customWidth="1"/>
    <col min="11525" max="11525" width="13.453125" style="1" bestFit="1" customWidth="1"/>
    <col min="11526" max="11526" width="0" style="1" hidden="1" customWidth="1"/>
    <col min="11527" max="11527" width="13.81640625" style="1" customWidth="1"/>
    <col min="11528" max="11528" width="10" style="1" bestFit="1" customWidth="1"/>
    <col min="11529" max="11529" width="11" style="1" bestFit="1" customWidth="1"/>
    <col min="11530" max="11530" width="11" style="1" customWidth="1"/>
    <col min="11531" max="11531" width="60.81640625" style="1" customWidth="1"/>
    <col min="11532" max="11532" width="3.54296875" style="1" bestFit="1" customWidth="1"/>
    <col min="11533" max="11534" width="15.81640625" style="1" customWidth="1"/>
    <col min="11535" max="11535" width="14.26953125" style="1" bestFit="1" customWidth="1"/>
    <col min="11536" max="11538" width="0" style="1" hidden="1" customWidth="1"/>
    <col min="11539" max="11539" width="14.54296875" style="1" customWidth="1"/>
    <col min="11540" max="11779" width="9.1796875" style="1"/>
    <col min="11780" max="11780" width="9" style="1" bestFit="1" customWidth="1"/>
    <col min="11781" max="11781" width="13.453125" style="1" bestFit="1" customWidth="1"/>
    <col min="11782" max="11782" width="0" style="1" hidden="1" customWidth="1"/>
    <col min="11783" max="11783" width="13.81640625" style="1" customWidth="1"/>
    <col min="11784" max="11784" width="10" style="1" bestFit="1" customWidth="1"/>
    <col min="11785" max="11785" width="11" style="1" bestFit="1" customWidth="1"/>
    <col min="11786" max="11786" width="11" style="1" customWidth="1"/>
    <col min="11787" max="11787" width="60.81640625" style="1" customWidth="1"/>
    <col min="11788" max="11788" width="3.54296875" style="1" bestFit="1" customWidth="1"/>
    <col min="11789" max="11790" width="15.81640625" style="1" customWidth="1"/>
    <col min="11791" max="11791" width="14.26953125" style="1" bestFit="1" customWidth="1"/>
    <col min="11792" max="11794" width="0" style="1" hidden="1" customWidth="1"/>
    <col min="11795" max="11795" width="14.54296875" style="1" customWidth="1"/>
    <col min="11796" max="12035" width="9.1796875" style="1"/>
    <col min="12036" max="12036" width="9" style="1" bestFit="1" customWidth="1"/>
    <col min="12037" max="12037" width="13.453125" style="1" bestFit="1" customWidth="1"/>
    <col min="12038" max="12038" width="0" style="1" hidden="1" customWidth="1"/>
    <col min="12039" max="12039" width="13.81640625" style="1" customWidth="1"/>
    <col min="12040" max="12040" width="10" style="1" bestFit="1" customWidth="1"/>
    <col min="12041" max="12041" width="11" style="1" bestFit="1" customWidth="1"/>
    <col min="12042" max="12042" width="11" style="1" customWidth="1"/>
    <col min="12043" max="12043" width="60.81640625" style="1" customWidth="1"/>
    <col min="12044" max="12044" width="3.54296875" style="1" bestFit="1" customWidth="1"/>
    <col min="12045" max="12046" width="15.81640625" style="1" customWidth="1"/>
    <col min="12047" max="12047" width="14.26953125" style="1" bestFit="1" customWidth="1"/>
    <col min="12048" max="12050" width="0" style="1" hidden="1" customWidth="1"/>
    <col min="12051" max="12051" width="14.54296875" style="1" customWidth="1"/>
    <col min="12052" max="12291" width="9.1796875" style="1"/>
    <col min="12292" max="12292" width="9" style="1" bestFit="1" customWidth="1"/>
    <col min="12293" max="12293" width="13.453125" style="1" bestFit="1" customWidth="1"/>
    <col min="12294" max="12294" width="0" style="1" hidden="1" customWidth="1"/>
    <col min="12295" max="12295" width="13.81640625" style="1" customWidth="1"/>
    <col min="12296" max="12296" width="10" style="1" bestFit="1" customWidth="1"/>
    <col min="12297" max="12297" width="11" style="1" bestFit="1" customWidth="1"/>
    <col min="12298" max="12298" width="11" style="1" customWidth="1"/>
    <col min="12299" max="12299" width="60.81640625" style="1" customWidth="1"/>
    <col min="12300" max="12300" width="3.54296875" style="1" bestFit="1" customWidth="1"/>
    <col min="12301" max="12302" width="15.81640625" style="1" customWidth="1"/>
    <col min="12303" max="12303" width="14.26953125" style="1" bestFit="1" customWidth="1"/>
    <col min="12304" max="12306" width="0" style="1" hidden="1" customWidth="1"/>
    <col min="12307" max="12307" width="14.54296875" style="1" customWidth="1"/>
    <col min="12308" max="12547" width="9.1796875" style="1"/>
    <col min="12548" max="12548" width="9" style="1" bestFit="1" customWidth="1"/>
    <col min="12549" max="12549" width="13.453125" style="1" bestFit="1" customWidth="1"/>
    <col min="12550" max="12550" width="0" style="1" hidden="1" customWidth="1"/>
    <col min="12551" max="12551" width="13.81640625" style="1" customWidth="1"/>
    <col min="12552" max="12552" width="10" style="1" bestFit="1" customWidth="1"/>
    <col min="12553" max="12553" width="11" style="1" bestFit="1" customWidth="1"/>
    <col min="12554" max="12554" width="11" style="1" customWidth="1"/>
    <col min="12555" max="12555" width="60.81640625" style="1" customWidth="1"/>
    <col min="12556" max="12556" width="3.54296875" style="1" bestFit="1" customWidth="1"/>
    <col min="12557" max="12558" width="15.81640625" style="1" customWidth="1"/>
    <col min="12559" max="12559" width="14.26953125" style="1" bestFit="1" customWidth="1"/>
    <col min="12560" max="12562" width="0" style="1" hidden="1" customWidth="1"/>
    <col min="12563" max="12563" width="14.54296875" style="1" customWidth="1"/>
    <col min="12564" max="12803" width="9.1796875" style="1"/>
    <col min="12804" max="12804" width="9" style="1" bestFit="1" customWidth="1"/>
    <col min="12805" max="12805" width="13.453125" style="1" bestFit="1" customWidth="1"/>
    <col min="12806" max="12806" width="0" style="1" hidden="1" customWidth="1"/>
    <col min="12807" max="12807" width="13.81640625" style="1" customWidth="1"/>
    <col min="12808" max="12808" width="10" style="1" bestFit="1" customWidth="1"/>
    <col min="12809" max="12809" width="11" style="1" bestFit="1" customWidth="1"/>
    <col min="12810" max="12810" width="11" style="1" customWidth="1"/>
    <col min="12811" max="12811" width="60.81640625" style="1" customWidth="1"/>
    <col min="12812" max="12812" width="3.54296875" style="1" bestFit="1" customWidth="1"/>
    <col min="12813" max="12814" width="15.81640625" style="1" customWidth="1"/>
    <col min="12815" max="12815" width="14.26953125" style="1" bestFit="1" customWidth="1"/>
    <col min="12816" max="12818" width="0" style="1" hidden="1" customWidth="1"/>
    <col min="12819" max="12819" width="14.54296875" style="1" customWidth="1"/>
    <col min="12820" max="13059" width="9.1796875" style="1"/>
    <col min="13060" max="13060" width="9" style="1" bestFit="1" customWidth="1"/>
    <col min="13061" max="13061" width="13.453125" style="1" bestFit="1" customWidth="1"/>
    <col min="13062" max="13062" width="0" style="1" hidden="1" customWidth="1"/>
    <col min="13063" max="13063" width="13.81640625" style="1" customWidth="1"/>
    <col min="13064" max="13064" width="10" style="1" bestFit="1" customWidth="1"/>
    <col min="13065" max="13065" width="11" style="1" bestFit="1" customWidth="1"/>
    <col min="13066" max="13066" width="11" style="1" customWidth="1"/>
    <col min="13067" max="13067" width="60.81640625" style="1" customWidth="1"/>
    <col min="13068" max="13068" width="3.54296875" style="1" bestFit="1" customWidth="1"/>
    <col min="13069" max="13070" width="15.81640625" style="1" customWidth="1"/>
    <col min="13071" max="13071" width="14.26953125" style="1" bestFit="1" customWidth="1"/>
    <col min="13072" max="13074" width="0" style="1" hidden="1" customWidth="1"/>
    <col min="13075" max="13075" width="14.54296875" style="1" customWidth="1"/>
    <col min="13076" max="13315" width="9.1796875" style="1"/>
    <col min="13316" max="13316" width="9" style="1" bestFit="1" customWidth="1"/>
    <col min="13317" max="13317" width="13.453125" style="1" bestFit="1" customWidth="1"/>
    <col min="13318" max="13318" width="0" style="1" hidden="1" customWidth="1"/>
    <col min="13319" max="13319" width="13.81640625" style="1" customWidth="1"/>
    <col min="13320" max="13320" width="10" style="1" bestFit="1" customWidth="1"/>
    <col min="13321" max="13321" width="11" style="1" bestFit="1" customWidth="1"/>
    <col min="13322" max="13322" width="11" style="1" customWidth="1"/>
    <col min="13323" max="13323" width="60.81640625" style="1" customWidth="1"/>
    <col min="13324" max="13324" width="3.54296875" style="1" bestFit="1" customWidth="1"/>
    <col min="13325" max="13326" width="15.81640625" style="1" customWidth="1"/>
    <col min="13327" max="13327" width="14.26953125" style="1" bestFit="1" customWidth="1"/>
    <col min="13328" max="13330" width="0" style="1" hidden="1" customWidth="1"/>
    <col min="13331" max="13331" width="14.54296875" style="1" customWidth="1"/>
    <col min="13332" max="13571" width="9.1796875" style="1"/>
    <col min="13572" max="13572" width="9" style="1" bestFit="1" customWidth="1"/>
    <col min="13573" max="13573" width="13.453125" style="1" bestFit="1" customWidth="1"/>
    <col min="13574" max="13574" width="0" style="1" hidden="1" customWidth="1"/>
    <col min="13575" max="13575" width="13.81640625" style="1" customWidth="1"/>
    <col min="13576" max="13576" width="10" style="1" bestFit="1" customWidth="1"/>
    <col min="13577" max="13577" width="11" style="1" bestFit="1" customWidth="1"/>
    <col min="13578" max="13578" width="11" style="1" customWidth="1"/>
    <col min="13579" max="13579" width="60.81640625" style="1" customWidth="1"/>
    <col min="13580" max="13580" width="3.54296875" style="1" bestFit="1" customWidth="1"/>
    <col min="13581" max="13582" width="15.81640625" style="1" customWidth="1"/>
    <col min="13583" max="13583" width="14.26953125" style="1" bestFit="1" customWidth="1"/>
    <col min="13584" max="13586" width="0" style="1" hidden="1" customWidth="1"/>
    <col min="13587" max="13587" width="14.54296875" style="1" customWidth="1"/>
    <col min="13588" max="13827" width="9.1796875" style="1"/>
    <col min="13828" max="13828" width="9" style="1" bestFit="1" customWidth="1"/>
    <col min="13829" max="13829" width="13.453125" style="1" bestFit="1" customWidth="1"/>
    <col min="13830" max="13830" width="0" style="1" hidden="1" customWidth="1"/>
    <col min="13831" max="13831" width="13.81640625" style="1" customWidth="1"/>
    <col min="13832" max="13832" width="10" style="1" bestFit="1" customWidth="1"/>
    <col min="13833" max="13833" width="11" style="1" bestFit="1" customWidth="1"/>
    <col min="13834" max="13834" width="11" style="1" customWidth="1"/>
    <col min="13835" max="13835" width="60.81640625" style="1" customWidth="1"/>
    <col min="13836" max="13836" width="3.54296875" style="1" bestFit="1" customWidth="1"/>
    <col min="13837" max="13838" width="15.81640625" style="1" customWidth="1"/>
    <col min="13839" max="13839" width="14.26953125" style="1" bestFit="1" customWidth="1"/>
    <col min="13840" max="13842" width="0" style="1" hidden="1" customWidth="1"/>
    <col min="13843" max="13843" width="14.54296875" style="1" customWidth="1"/>
    <col min="13844" max="14083" width="9.1796875" style="1"/>
    <col min="14084" max="14084" width="9" style="1" bestFit="1" customWidth="1"/>
    <col min="14085" max="14085" width="13.453125" style="1" bestFit="1" customWidth="1"/>
    <col min="14086" max="14086" width="0" style="1" hidden="1" customWidth="1"/>
    <col min="14087" max="14087" width="13.81640625" style="1" customWidth="1"/>
    <col min="14088" max="14088" width="10" style="1" bestFit="1" customWidth="1"/>
    <col min="14089" max="14089" width="11" style="1" bestFit="1" customWidth="1"/>
    <col min="14090" max="14090" width="11" style="1" customWidth="1"/>
    <col min="14091" max="14091" width="60.81640625" style="1" customWidth="1"/>
    <col min="14092" max="14092" width="3.54296875" style="1" bestFit="1" customWidth="1"/>
    <col min="14093" max="14094" width="15.81640625" style="1" customWidth="1"/>
    <col min="14095" max="14095" width="14.26953125" style="1" bestFit="1" customWidth="1"/>
    <col min="14096" max="14098" width="0" style="1" hidden="1" customWidth="1"/>
    <col min="14099" max="14099" width="14.54296875" style="1" customWidth="1"/>
    <col min="14100" max="14339" width="9.1796875" style="1"/>
    <col min="14340" max="14340" width="9" style="1" bestFit="1" customWidth="1"/>
    <col min="14341" max="14341" width="13.453125" style="1" bestFit="1" customWidth="1"/>
    <col min="14342" max="14342" width="0" style="1" hidden="1" customWidth="1"/>
    <col min="14343" max="14343" width="13.81640625" style="1" customWidth="1"/>
    <col min="14344" max="14344" width="10" style="1" bestFit="1" customWidth="1"/>
    <col min="14345" max="14345" width="11" style="1" bestFit="1" customWidth="1"/>
    <col min="14346" max="14346" width="11" style="1" customWidth="1"/>
    <col min="14347" max="14347" width="60.81640625" style="1" customWidth="1"/>
    <col min="14348" max="14348" width="3.54296875" style="1" bestFit="1" customWidth="1"/>
    <col min="14349" max="14350" width="15.81640625" style="1" customWidth="1"/>
    <col min="14351" max="14351" width="14.26953125" style="1" bestFit="1" customWidth="1"/>
    <col min="14352" max="14354" width="0" style="1" hidden="1" customWidth="1"/>
    <col min="14355" max="14355" width="14.54296875" style="1" customWidth="1"/>
    <col min="14356" max="14595" width="9.1796875" style="1"/>
    <col min="14596" max="14596" width="9" style="1" bestFit="1" customWidth="1"/>
    <col min="14597" max="14597" width="13.453125" style="1" bestFit="1" customWidth="1"/>
    <col min="14598" max="14598" width="0" style="1" hidden="1" customWidth="1"/>
    <col min="14599" max="14599" width="13.81640625" style="1" customWidth="1"/>
    <col min="14600" max="14600" width="10" style="1" bestFit="1" customWidth="1"/>
    <col min="14601" max="14601" width="11" style="1" bestFit="1" customWidth="1"/>
    <col min="14602" max="14602" width="11" style="1" customWidth="1"/>
    <col min="14603" max="14603" width="60.81640625" style="1" customWidth="1"/>
    <col min="14604" max="14604" width="3.54296875" style="1" bestFit="1" customWidth="1"/>
    <col min="14605" max="14606" width="15.81640625" style="1" customWidth="1"/>
    <col min="14607" max="14607" width="14.26953125" style="1" bestFit="1" customWidth="1"/>
    <col min="14608" max="14610" width="0" style="1" hidden="1" customWidth="1"/>
    <col min="14611" max="14611" width="14.54296875" style="1" customWidth="1"/>
    <col min="14612" max="14851" width="9.1796875" style="1"/>
    <col min="14852" max="14852" width="9" style="1" bestFit="1" customWidth="1"/>
    <col min="14853" max="14853" width="13.453125" style="1" bestFit="1" customWidth="1"/>
    <col min="14854" max="14854" width="0" style="1" hidden="1" customWidth="1"/>
    <col min="14855" max="14855" width="13.81640625" style="1" customWidth="1"/>
    <col min="14856" max="14856" width="10" style="1" bestFit="1" customWidth="1"/>
    <col min="14857" max="14857" width="11" style="1" bestFit="1" customWidth="1"/>
    <col min="14858" max="14858" width="11" style="1" customWidth="1"/>
    <col min="14859" max="14859" width="60.81640625" style="1" customWidth="1"/>
    <col min="14860" max="14860" width="3.54296875" style="1" bestFit="1" customWidth="1"/>
    <col min="14861" max="14862" width="15.81640625" style="1" customWidth="1"/>
    <col min="14863" max="14863" width="14.26953125" style="1" bestFit="1" customWidth="1"/>
    <col min="14864" max="14866" width="0" style="1" hidden="1" customWidth="1"/>
    <col min="14867" max="14867" width="14.54296875" style="1" customWidth="1"/>
    <col min="14868" max="15107" width="9.1796875" style="1"/>
    <col min="15108" max="15108" width="9" style="1" bestFit="1" customWidth="1"/>
    <col min="15109" max="15109" width="13.453125" style="1" bestFit="1" customWidth="1"/>
    <col min="15110" max="15110" width="0" style="1" hidden="1" customWidth="1"/>
    <col min="15111" max="15111" width="13.81640625" style="1" customWidth="1"/>
    <col min="15112" max="15112" width="10" style="1" bestFit="1" customWidth="1"/>
    <col min="15113" max="15113" width="11" style="1" bestFit="1" customWidth="1"/>
    <col min="15114" max="15114" width="11" style="1" customWidth="1"/>
    <col min="15115" max="15115" width="60.81640625" style="1" customWidth="1"/>
    <col min="15116" max="15116" width="3.54296875" style="1" bestFit="1" customWidth="1"/>
    <col min="15117" max="15118" width="15.81640625" style="1" customWidth="1"/>
    <col min="15119" max="15119" width="14.26953125" style="1" bestFit="1" customWidth="1"/>
    <col min="15120" max="15122" width="0" style="1" hidden="1" customWidth="1"/>
    <col min="15123" max="15123" width="14.54296875" style="1" customWidth="1"/>
    <col min="15124" max="15363" width="9.1796875" style="1"/>
    <col min="15364" max="15364" width="9" style="1" bestFit="1" customWidth="1"/>
    <col min="15365" max="15365" width="13.453125" style="1" bestFit="1" customWidth="1"/>
    <col min="15366" max="15366" width="0" style="1" hidden="1" customWidth="1"/>
    <col min="15367" max="15367" width="13.81640625" style="1" customWidth="1"/>
    <col min="15368" max="15368" width="10" style="1" bestFit="1" customWidth="1"/>
    <col min="15369" max="15369" width="11" style="1" bestFit="1" customWidth="1"/>
    <col min="15370" max="15370" width="11" style="1" customWidth="1"/>
    <col min="15371" max="15371" width="60.81640625" style="1" customWidth="1"/>
    <col min="15372" max="15372" width="3.54296875" style="1" bestFit="1" customWidth="1"/>
    <col min="15373" max="15374" width="15.81640625" style="1" customWidth="1"/>
    <col min="15375" max="15375" width="14.26953125" style="1" bestFit="1" customWidth="1"/>
    <col min="15376" max="15378" width="0" style="1" hidden="1" customWidth="1"/>
    <col min="15379" max="15379" width="14.54296875" style="1" customWidth="1"/>
    <col min="15380" max="15619" width="9.1796875" style="1"/>
    <col min="15620" max="15620" width="9" style="1" bestFit="1" customWidth="1"/>
    <col min="15621" max="15621" width="13.453125" style="1" bestFit="1" customWidth="1"/>
    <col min="15622" max="15622" width="0" style="1" hidden="1" customWidth="1"/>
    <col min="15623" max="15623" width="13.81640625" style="1" customWidth="1"/>
    <col min="15624" max="15624" width="10" style="1" bestFit="1" customWidth="1"/>
    <col min="15625" max="15625" width="11" style="1" bestFit="1" customWidth="1"/>
    <col min="15626" max="15626" width="11" style="1" customWidth="1"/>
    <col min="15627" max="15627" width="60.81640625" style="1" customWidth="1"/>
    <col min="15628" max="15628" width="3.54296875" style="1" bestFit="1" customWidth="1"/>
    <col min="15629" max="15630" width="15.81640625" style="1" customWidth="1"/>
    <col min="15631" max="15631" width="14.26953125" style="1" bestFit="1" customWidth="1"/>
    <col min="15632" max="15634" width="0" style="1" hidden="1" customWidth="1"/>
    <col min="15635" max="15635" width="14.54296875" style="1" customWidth="1"/>
    <col min="15636" max="15875" width="9.1796875" style="1"/>
    <col min="15876" max="15876" width="9" style="1" bestFit="1" customWidth="1"/>
    <col min="15877" max="15877" width="13.453125" style="1" bestFit="1" customWidth="1"/>
    <col min="15878" max="15878" width="0" style="1" hidden="1" customWidth="1"/>
    <col min="15879" max="15879" width="13.81640625" style="1" customWidth="1"/>
    <col min="15880" max="15880" width="10" style="1" bestFit="1" customWidth="1"/>
    <col min="15881" max="15881" width="11" style="1" bestFit="1" customWidth="1"/>
    <col min="15882" max="15882" width="11" style="1" customWidth="1"/>
    <col min="15883" max="15883" width="60.81640625" style="1" customWidth="1"/>
    <col min="15884" max="15884" width="3.54296875" style="1" bestFit="1" customWidth="1"/>
    <col min="15885" max="15886" width="15.81640625" style="1" customWidth="1"/>
    <col min="15887" max="15887" width="14.26953125" style="1" bestFit="1" customWidth="1"/>
    <col min="15888" max="15890" width="0" style="1" hidden="1" customWidth="1"/>
    <col min="15891" max="15891" width="14.54296875" style="1" customWidth="1"/>
    <col min="15892" max="16131" width="9.1796875" style="1"/>
    <col min="16132" max="16132" width="9" style="1" bestFit="1" customWidth="1"/>
    <col min="16133" max="16133" width="13.453125" style="1" bestFit="1" customWidth="1"/>
    <col min="16134" max="16134" width="0" style="1" hidden="1" customWidth="1"/>
    <col min="16135" max="16135" width="13.81640625" style="1" customWidth="1"/>
    <col min="16136" max="16136" width="10" style="1" bestFit="1" customWidth="1"/>
    <col min="16137" max="16137" width="11" style="1" bestFit="1" customWidth="1"/>
    <col min="16138" max="16138" width="11" style="1" customWidth="1"/>
    <col min="16139" max="16139" width="60.81640625" style="1" customWidth="1"/>
    <col min="16140" max="16140" width="3.54296875" style="1" bestFit="1" customWidth="1"/>
    <col min="16141" max="16142" width="15.81640625" style="1" customWidth="1"/>
    <col min="16143" max="16143" width="14.26953125" style="1" bestFit="1" customWidth="1"/>
    <col min="16144" max="16146" width="0" style="1" hidden="1" customWidth="1"/>
    <col min="16147" max="16147" width="14.54296875" style="1" customWidth="1"/>
    <col min="16148" max="16383" width="9.1796875" style="1"/>
    <col min="16384" max="16384" width="9.1796875" style="1" customWidth="1"/>
  </cols>
  <sheetData>
    <row r="1" spans="1:19" x14ac:dyDescent="0.25">
      <c r="L1" s="53"/>
      <c r="M1" s="53"/>
      <c r="N1" s="52"/>
      <c r="O1" s="36"/>
    </row>
    <row r="2" spans="1:19" ht="12" customHeight="1" x14ac:dyDescent="0.25">
      <c r="A2" s="36"/>
      <c r="B2" s="36"/>
      <c r="C2" s="36"/>
      <c r="D2" s="37"/>
      <c r="E2" s="37"/>
      <c r="G2" s="54"/>
      <c r="H2" s="54"/>
      <c r="I2" s="42"/>
      <c r="J2" s="82" t="s">
        <v>101</v>
      </c>
      <c r="K2" s="40"/>
      <c r="L2" s="41"/>
      <c r="M2" s="41"/>
      <c r="N2" s="81" t="s">
        <v>193</v>
      </c>
      <c r="O2" s="81"/>
      <c r="P2" s="81"/>
      <c r="Q2" s="35"/>
      <c r="R2" s="42"/>
      <c r="S2" s="50"/>
    </row>
    <row r="3" spans="1:19" ht="11.5" customHeight="1" x14ac:dyDescent="0.25">
      <c r="A3" s="36"/>
      <c r="B3" s="36"/>
      <c r="C3" s="36"/>
      <c r="D3" s="37"/>
      <c r="E3" s="37"/>
      <c r="F3" s="54"/>
      <c r="G3" s="54"/>
      <c r="H3" s="54"/>
      <c r="I3" s="42"/>
      <c r="J3" s="82"/>
      <c r="K3" s="40"/>
      <c r="L3" s="41"/>
      <c r="M3" s="41"/>
      <c r="N3" s="81"/>
      <c r="O3" s="81"/>
      <c r="P3" s="81"/>
      <c r="Q3" s="35"/>
      <c r="R3" s="42"/>
      <c r="S3" s="50"/>
    </row>
    <row r="4" spans="1:19" ht="12" thickBot="1" x14ac:dyDescent="0.3">
      <c r="A4" s="36"/>
      <c r="B4" s="36"/>
      <c r="C4" s="36"/>
      <c r="D4" s="37"/>
      <c r="E4" s="37"/>
      <c r="F4" s="37"/>
      <c r="G4" s="37"/>
      <c r="H4" s="38"/>
      <c r="I4" s="42"/>
      <c r="J4" s="39"/>
      <c r="K4" s="40"/>
      <c r="L4" s="41"/>
      <c r="M4" s="41"/>
      <c r="N4" s="1"/>
      <c r="O4" s="1"/>
      <c r="P4" s="1"/>
      <c r="Q4" s="35"/>
      <c r="R4" s="42"/>
      <c r="S4" s="50"/>
    </row>
    <row r="5" spans="1:19" s="2" customFormat="1" ht="13.5" customHeight="1" x14ac:dyDescent="0.35">
      <c r="A5" s="29"/>
      <c r="B5" s="28"/>
      <c r="C5" s="29"/>
      <c r="D5" s="30"/>
      <c r="E5" s="30"/>
      <c r="F5" s="30"/>
      <c r="G5" s="30"/>
      <c r="H5" s="31"/>
      <c r="I5" s="29"/>
      <c r="J5" s="32" t="s">
        <v>119</v>
      </c>
      <c r="K5" s="29"/>
      <c r="L5" s="29"/>
      <c r="M5" s="29"/>
      <c r="N5" s="29"/>
      <c r="O5" s="29"/>
      <c r="P5" s="33"/>
      <c r="Q5" s="46"/>
      <c r="R5" s="34"/>
    </row>
    <row r="6" spans="1:19" s="5" customFormat="1" ht="23" x14ac:dyDescent="0.25">
      <c r="A6" s="25" t="s">
        <v>57</v>
      </c>
      <c r="B6" s="25" t="s">
        <v>153</v>
      </c>
      <c r="C6" s="61" t="s">
        <v>48</v>
      </c>
      <c r="D6" s="25" t="s">
        <v>0</v>
      </c>
      <c r="E6" s="25" t="s">
        <v>59</v>
      </c>
      <c r="F6" s="25" t="s">
        <v>66</v>
      </c>
      <c r="G6" s="25" t="s">
        <v>60</v>
      </c>
      <c r="H6" s="25" t="s">
        <v>61</v>
      </c>
      <c r="I6" s="25" t="s">
        <v>1</v>
      </c>
      <c r="J6" s="26" t="s">
        <v>28</v>
      </c>
      <c r="K6" s="25" t="s">
        <v>2</v>
      </c>
      <c r="L6" s="25" t="s">
        <v>74</v>
      </c>
      <c r="M6" s="25" t="s">
        <v>157</v>
      </c>
      <c r="N6" s="25" t="s">
        <v>3</v>
      </c>
      <c r="O6" s="25" t="s">
        <v>90</v>
      </c>
      <c r="P6" s="27" t="s">
        <v>27</v>
      </c>
      <c r="Q6" s="48"/>
      <c r="R6" s="25" t="s">
        <v>33</v>
      </c>
    </row>
    <row r="7" spans="1:19" ht="23" x14ac:dyDescent="0.25">
      <c r="A7" s="6" t="s">
        <v>154</v>
      </c>
      <c r="B7" s="6" t="s">
        <v>87</v>
      </c>
      <c r="C7" s="6" t="s">
        <v>54</v>
      </c>
      <c r="D7" s="44">
        <v>106943.78</v>
      </c>
      <c r="E7" s="44">
        <v>25514.5</v>
      </c>
      <c r="F7" s="43">
        <f t="shared" ref="F7:F12" si="0">E7+D7</f>
        <v>132458.28</v>
      </c>
      <c r="G7" s="20">
        <f>F7</f>
        <v>132458.28</v>
      </c>
      <c r="H7" s="19">
        <f>G7/F7</f>
        <v>1</v>
      </c>
      <c r="I7" s="9" t="s">
        <v>4</v>
      </c>
      <c r="J7" s="8" t="s">
        <v>88</v>
      </c>
      <c r="K7" s="7" t="s">
        <v>5</v>
      </c>
      <c r="L7" s="10" t="s">
        <v>107</v>
      </c>
      <c r="M7" s="10" t="s">
        <v>158</v>
      </c>
      <c r="N7" s="6" t="s">
        <v>91</v>
      </c>
      <c r="O7" s="11">
        <v>45714</v>
      </c>
      <c r="P7" s="11">
        <v>45864</v>
      </c>
      <c r="Q7" s="47"/>
      <c r="R7" s="6" t="s">
        <v>42</v>
      </c>
    </row>
    <row r="8" spans="1:19" ht="23" x14ac:dyDescent="0.25">
      <c r="A8" s="6" t="s">
        <v>53</v>
      </c>
      <c r="B8" s="6" t="s">
        <v>52</v>
      </c>
      <c r="C8" s="6" t="s">
        <v>54</v>
      </c>
      <c r="D8" s="45">
        <v>292500</v>
      </c>
      <c r="E8" s="45">
        <v>0</v>
      </c>
      <c r="F8" s="43">
        <f t="shared" si="0"/>
        <v>292500</v>
      </c>
      <c r="G8" s="51">
        <v>73586.67</v>
      </c>
      <c r="H8" s="19">
        <f t="shared" ref="H8:H20" si="1">G8/F8</f>
        <v>0.25157835897435898</v>
      </c>
      <c r="I8" s="9" t="s">
        <v>4</v>
      </c>
      <c r="J8" s="8" t="s">
        <v>89</v>
      </c>
      <c r="K8" s="7" t="s">
        <v>5</v>
      </c>
      <c r="L8" s="10" t="s">
        <v>75</v>
      </c>
      <c r="M8" s="10" t="s">
        <v>158</v>
      </c>
      <c r="N8" s="6" t="s">
        <v>111</v>
      </c>
      <c r="O8" s="11">
        <v>45785</v>
      </c>
      <c r="P8" s="11">
        <v>45964</v>
      </c>
      <c r="Q8" s="47"/>
      <c r="R8" s="6" t="s">
        <v>42</v>
      </c>
    </row>
    <row r="9" spans="1:19" ht="23" x14ac:dyDescent="0.25">
      <c r="A9" s="6" t="s">
        <v>85</v>
      </c>
      <c r="B9" s="6" t="s">
        <v>86</v>
      </c>
      <c r="C9" s="6" t="s">
        <v>54</v>
      </c>
      <c r="D9" s="44">
        <v>1098447.43</v>
      </c>
      <c r="E9" s="44">
        <v>0</v>
      </c>
      <c r="F9" s="43">
        <f t="shared" si="0"/>
        <v>1098447.43</v>
      </c>
      <c r="G9" s="51">
        <v>811101.29</v>
      </c>
      <c r="H9" s="19">
        <f t="shared" si="1"/>
        <v>0.73840701689292498</v>
      </c>
      <c r="I9" s="9" t="s">
        <v>4</v>
      </c>
      <c r="J9" s="8" t="s">
        <v>31</v>
      </c>
      <c r="K9" s="7" t="s">
        <v>5</v>
      </c>
      <c r="L9" s="10" t="s">
        <v>75</v>
      </c>
      <c r="M9" s="10" t="s">
        <v>158</v>
      </c>
      <c r="N9" s="6" t="s">
        <v>97</v>
      </c>
      <c r="O9" s="11">
        <v>45791</v>
      </c>
      <c r="P9" s="11"/>
      <c r="Q9" s="47"/>
      <c r="R9" s="6" t="s">
        <v>41</v>
      </c>
    </row>
    <row r="10" spans="1:19" ht="24" customHeight="1" x14ac:dyDescent="0.25">
      <c r="A10" s="6" t="s">
        <v>80</v>
      </c>
      <c r="B10" s="6" t="s">
        <v>84</v>
      </c>
      <c r="C10" s="6" t="s">
        <v>54</v>
      </c>
      <c r="D10" s="44">
        <v>1400000</v>
      </c>
      <c r="E10" s="44">
        <v>0</v>
      </c>
      <c r="F10" s="43">
        <f t="shared" si="0"/>
        <v>1400000</v>
      </c>
      <c r="G10" s="51">
        <v>0</v>
      </c>
      <c r="H10" s="19">
        <f t="shared" si="1"/>
        <v>0</v>
      </c>
      <c r="I10" s="9" t="s">
        <v>4</v>
      </c>
      <c r="J10" s="8" t="s">
        <v>79</v>
      </c>
      <c r="K10" s="59" t="s">
        <v>32</v>
      </c>
      <c r="L10" s="10" t="s">
        <v>75</v>
      </c>
      <c r="M10" s="10" t="s">
        <v>158</v>
      </c>
      <c r="N10" s="6" t="s">
        <v>102</v>
      </c>
      <c r="O10" s="11">
        <v>45817</v>
      </c>
      <c r="P10" s="11">
        <v>46182</v>
      </c>
      <c r="Q10" s="47"/>
      <c r="R10" s="6" t="s">
        <v>40</v>
      </c>
    </row>
    <row r="11" spans="1:19" ht="34.5" x14ac:dyDescent="0.25">
      <c r="A11" s="6" t="s">
        <v>78</v>
      </c>
      <c r="B11" s="6" t="s">
        <v>82</v>
      </c>
      <c r="C11" s="6" t="s">
        <v>46</v>
      </c>
      <c r="D11" s="44">
        <v>4581978.03</v>
      </c>
      <c r="E11" s="44">
        <v>0</v>
      </c>
      <c r="F11" s="43">
        <f t="shared" si="0"/>
        <v>4581978.03</v>
      </c>
      <c r="G11" s="51">
        <v>0</v>
      </c>
      <c r="H11" s="19">
        <f t="shared" si="1"/>
        <v>0</v>
      </c>
      <c r="I11" s="9" t="s">
        <v>4</v>
      </c>
      <c r="J11" s="8" t="s">
        <v>47</v>
      </c>
      <c r="K11" s="59" t="s">
        <v>30</v>
      </c>
      <c r="L11" s="10" t="s">
        <v>75</v>
      </c>
      <c r="M11" s="10" t="s">
        <v>158</v>
      </c>
      <c r="N11" s="6" t="s">
        <v>102</v>
      </c>
      <c r="O11" s="11">
        <v>45833</v>
      </c>
      <c r="P11" s="11">
        <v>46351</v>
      </c>
      <c r="Q11" s="47"/>
      <c r="R11" s="6" t="s">
        <v>43</v>
      </c>
    </row>
    <row r="12" spans="1:19" ht="23" x14ac:dyDescent="0.25">
      <c r="A12" s="6" t="s">
        <v>81</v>
      </c>
      <c r="B12" s="6" t="s">
        <v>83</v>
      </c>
      <c r="C12" s="6" t="s">
        <v>54</v>
      </c>
      <c r="D12" s="44">
        <v>130000</v>
      </c>
      <c r="E12" s="44">
        <v>0</v>
      </c>
      <c r="F12" s="43">
        <f t="shared" si="0"/>
        <v>130000</v>
      </c>
      <c r="G12" s="51">
        <f>F12</f>
        <v>130000</v>
      </c>
      <c r="H12" s="19">
        <f t="shared" si="1"/>
        <v>1</v>
      </c>
      <c r="I12" s="9" t="s">
        <v>6</v>
      </c>
      <c r="J12" s="8" t="s">
        <v>49</v>
      </c>
      <c r="K12" s="7" t="s">
        <v>5</v>
      </c>
      <c r="L12" s="10" t="s">
        <v>75</v>
      </c>
      <c r="M12" s="10" t="s">
        <v>158</v>
      </c>
      <c r="N12" s="6" t="s">
        <v>111</v>
      </c>
      <c r="O12" s="11" t="s">
        <v>54</v>
      </c>
      <c r="P12" s="11" t="s">
        <v>54</v>
      </c>
      <c r="Q12" s="47"/>
      <c r="R12" s="6" t="s">
        <v>109</v>
      </c>
    </row>
    <row r="13" spans="1:19" ht="18" customHeight="1" x14ac:dyDescent="0.25">
      <c r="A13" s="6" t="s">
        <v>104</v>
      </c>
      <c r="B13" s="6" t="s">
        <v>103</v>
      </c>
      <c r="C13" s="6" t="s">
        <v>54</v>
      </c>
      <c r="D13" s="44">
        <v>400000</v>
      </c>
      <c r="E13" s="44">
        <v>0</v>
      </c>
      <c r="F13" s="43">
        <f>E13+D13</f>
        <v>400000</v>
      </c>
      <c r="G13" s="51">
        <v>0</v>
      </c>
      <c r="H13" s="19">
        <f t="shared" si="1"/>
        <v>0</v>
      </c>
      <c r="I13" s="9" t="s">
        <v>4</v>
      </c>
      <c r="J13" s="8" t="s">
        <v>105</v>
      </c>
      <c r="K13" s="7" t="s">
        <v>5</v>
      </c>
      <c r="L13" s="10" t="s">
        <v>161</v>
      </c>
      <c r="M13" s="10" t="s">
        <v>158</v>
      </c>
      <c r="N13" s="6" t="s">
        <v>162</v>
      </c>
      <c r="O13" s="11" t="s">
        <v>54</v>
      </c>
      <c r="P13" s="11" t="s">
        <v>54</v>
      </c>
      <c r="Q13" s="47"/>
      <c r="R13" s="6" t="s">
        <v>39</v>
      </c>
    </row>
    <row r="14" spans="1:19" ht="23" x14ac:dyDescent="0.25">
      <c r="A14" s="6" t="s">
        <v>56</v>
      </c>
      <c r="B14" s="6" t="s">
        <v>55</v>
      </c>
      <c r="C14" s="6" t="s">
        <v>54</v>
      </c>
      <c r="D14" s="44">
        <v>119900</v>
      </c>
      <c r="E14" s="44">
        <v>0</v>
      </c>
      <c r="F14" s="43">
        <f>E14+D14</f>
        <v>119900</v>
      </c>
      <c r="G14" s="51">
        <v>119900</v>
      </c>
      <c r="H14" s="19">
        <f t="shared" si="1"/>
        <v>1</v>
      </c>
      <c r="I14" s="9" t="s">
        <v>6</v>
      </c>
      <c r="J14" s="8" t="s">
        <v>50</v>
      </c>
      <c r="K14" s="7" t="s">
        <v>5</v>
      </c>
      <c r="L14" s="10" t="s">
        <v>107</v>
      </c>
      <c r="M14" s="10" t="s">
        <v>158</v>
      </c>
      <c r="N14" s="6" t="s">
        <v>92</v>
      </c>
      <c r="O14" s="11">
        <v>45750</v>
      </c>
      <c r="P14" s="11">
        <v>45899</v>
      </c>
      <c r="Q14" s="47"/>
      <c r="R14" s="6" t="s">
        <v>108</v>
      </c>
    </row>
    <row r="15" spans="1:19" ht="22.5" customHeight="1" x14ac:dyDescent="0.25">
      <c r="A15" s="6" t="s">
        <v>116</v>
      </c>
      <c r="B15" s="6" t="s">
        <v>115</v>
      </c>
      <c r="C15" s="6" t="s">
        <v>54</v>
      </c>
      <c r="D15" s="65">
        <v>2641704.71</v>
      </c>
      <c r="E15" s="65">
        <v>0</v>
      </c>
      <c r="F15" s="43">
        <f t="shared" ref="F15:F17" si="2">E15+D15</f>
        <v>2641704.71</v>
      </c>
      <c r="G15" s="51">
        <v>0</v>
      </c>
      <c r="H15" s="19">
        <f t="shared" si="1"/>
        <v>0</v>
      </c>
      <c r="I15" s="9" t="s">
        <v>4</v>
      </c>
      <c r="J15" s="8" t="s">
        <v>51</v>
      </c>
      <c r="K15" s="7" t="s">
        <v>112</v>
      </c>
      <c r="L15" s="10" t="s">
        <v>160</v>
      </c>
      <c r="M15" s="10" t="s">
        <v>158</v>
      </c>
      <c r="N15" s="6" t="s">
        <v>159</v>
      </c>
      <c r="O15" s="11" t="s">
        <v>54</v>
      </c>
      <c r="P15" s="11" t="s">
        <v>54</v>
      </c>
      <c r="Q15" s="47"/>
      <c r="R15" s="6"/>
    </row>
    <row r="16" spans="1:19" ht="22.5" customHeight="1" x14ac:dyDescent="0.25">
      <c r="A16" s="6" t="s">
        <v>166</v>
      </c>
      <c r="B16" s="6" t="s">
        <v>165</v>
      </c>
      <c r="C16" s="6" t="s">
        <v>54</v>
      </c>
      <c r="D16" s="65">
        <v>575500</v>
      </c>
      <c r="E16" s="65">
        <v>0</v>
      </c>
      <c r="F16" s="43">
        <f t="shared" si="2"/>
        <v>575500</v>
      </c>
      <c r="G16" s="51">
        <f>356460.42</f>
        <v>356460.42</v>
      </c>
      <c r="H16" s="19">
        <f t="shared" si="1"/>
        <v>0.61939256298870549</v>
      </c>
      <c r="I16" s="9" t="s">
        <v>6</v>
      </c>
      <c r="J16" s="8" t="s">
        <v>138</v>
      </c>
      <c r="K16" s="7" t="s">
        <v>5</v>
      </c>
      <c r="L16" s="10" t="s">
        <v>75</v>
      </c>
      <c r="M16" s="10" t="s">
        <v>158</v>
      </c>
      <c r="N16" s="6" t="s">
        <v>111</v>
      </c>
      <c r="O16" s="11"/>
      <c r="P16" s="11"/>
      <c r="Q16" s="47"/>
      <c r="R16" s="6" t="s">
        <v>173</v>
      </c>
    </row>
    <row r="17" spans="1:21" ht="22.5" customHeight="1" x14ac:dyDescent="0.25">
      <c r="A17" s="6" t="s">
        <v>114</v>
      </c>
      <c r="B17" s="6" t="s">
        <v>113</v>
      </c>
      <c r="C17" s="6" t="s">
        <v>54</v>
      </c>
      <c r="D17" s="65">
        <v>642500</v>
      </c>
      <c r="E17" s="65">
        <v>0</v>
      </c>
      <c r="F17" s="43">
        <f t="shared" si="2"/>
        <v>642500</v>
      </c>
      <c r="G17" s="51">
        <v>0</v>
      </c>
      <c r="H17" s="19">
        <f t="shared" si="1"/>
        <v>0</v>
      </c>
      <c r="I17" s="9" t="s">
        <v>6</v>
      </c>
      <c r="J17" s="8" t="s">
        <v>24</v>
      </c>
      <c r="K17" s="7" t="s">
        <v>5</v>
      </c>
      <c r="L17" s="10" t="s">
        <v>75</v>
      </c>
      <c r="M17" s="10" t="s">
        <v>158</v>
      </c>
      <c r="N17" s="6" t="s">
        <v>111</v>
      </c>
      <c r="O17" s="11" t="s">
        <v>54</v>
      </c>
      <c r="P17" s="11" t="s">
        <v>54</v>
      </c>
      <c r="Q17" s="47"/>
      <c r="R17" s="6" t="s">
        <v>106</v>
      </c>
    </row>
    <row r="18" spans="1:21" ht="22.5" customHeight="1" x14ac:dyDescent="0.25">
      <c r="A18" s="6" t="s">
        <v>178</v>
      </c>
      <c r="B18" s="6" t="s">
        <v>179</v>
      </c>
      <c r="C18" s="6" t="s">
        <v>54</v>
      </c>
      <c r="D18" s="75">
        <v>1238400</v>
      </c>
      <c r="E18" s="75">
        <v>0</v>
      </c>
      <c r="F18" s="43">
        <f t="shared" ref="F18" si="3">E18+D18</f>
        <v>1238400</v>
      </c>
      <c r="G18" s="51">
        <v>0</v>
      </c>
      <c r="H18" s="19">
        <f t="shared" si="1"/>
        <v>0</v>
      </c>
      <c r="I18" s="9" t="s">
        <v>4</v>
      </c>
      <c r="J18" s="8" t="s">
        <v>110</v>
      </c>
      <c r="K18" s="7" t="s">
        <v>5</v>
      </c>
      <c r="L18" s="10" t="s">
        <v>183</v>
      </c>
      <c r="M18" s="10"/>
      <c r="N18" s="6" t="s">
        <v>92</v>
      </c>
      <c r="O18" s="11" t="s">
        <v>54</v>
      </c>
      <c r="P18" s="11">
        <v>45991</v>
      </c>
      <c r="Q18" s="47"/>
      <c r="R18" s="6" t="s">
        <v>155</v>
      </c>
      <c r="U18" s="67"/>
    </row>
    <row r="19" spans="1:21" ht="22.5" customHeight="1" x14ac:dyDescent="0.25">
      <c r="A19" s="6"/>
      <c r="B19" s="6"/>
      <c r="C19" s="6" t="s">
        <v>54</v>
      </c>
      <c r="D19" s="83" t="s">
        <v>177</v>
      </c>
      <c r="E19" s="83"/>
      <c r="F19" s="83"/>
      <c r="G19" s="51">
        <v>0</v>
      </c>
      <c r="H19" s="19"/>
      <c r="I19" s="9" t="s">
        <v>6</v>
      </c>
      <c r="J19" s="8" t="s">
        <v>176</v>
      </c>
      <c r="K19" s="7" t="s">
        <v>5</v>
      </c>
      <c r="L19" s="10" t="s">
        <v>183</v>
      </c>
      <c r="M19" s="10"/>
      <c r="N19" s="6"/>
      <c r="O19" s="11"/>
      <c r="P19" s="11"/>
      <c r="Q19" s="47"/>
      <c r="R19" s="6"/>
    </row>
    <row r="20" spans="1:21" ht="26" customHeight="1" x14ac:dyDescent="0.25">
      <c r="A20" s="6" t="s">
        <v>180</v>
      </c>
      <c r="B20" s="6" t="s">
        <v>181</v>
      </c>
      <c r="C20" s="6" t="s">
        <v>54</v>
      </c>
      <c r="D20" s="83" t="s">
        <v>185</v>
      </c>
      <c r="E20" s="83"/>
      <c r="F20" s="83"/>
      <c r="G20" s="51">
        <v>0</v>
      </c>
      <c r="H20" s="19"/>
      <c r="I20" s="9" t="s">
        <v>4</v>
      </c>
      <c r="J20" s="8" t="s">
        <v>182</v>
      </c>
      <c r="K20" s="7" t="s">
        <v>5</v>
      </c>
      <c r="L20" s="10" t="s">
        <v>183</v>
      </c>
      <c r="M20" s="10"/>
      <c r="N20" s="6" t="s">
        <v>54</v>
      </c>
      <c r="O20" s="11" t="s">
        <v>54</v>
      </c>
      <c r="P20" s="11" t="s">
        <v>54</v>
      </c>
      <c r="Q20" s="47"/>
      <c r="R20" s="6" t="s">
        <v>184</v>
      </c>
      <c r="U20" s="67"/>
    </row>
    <row r="21" spans="1:21" s="2" customFormat="1" ht="13.5" hidden="1" customHeight="1" x14ac:dyDescent="0.35">
      <c r="A21" s="29"/>
      <c r="B21" s="29"/>
      <c r="C21" s="29"/>
      <c r="D21" s="29"/>
      <c r="E21" s="29"/>
      <c r="F21" s="30"/>
      <c r="G21" s="30"/>
      <c r="H21" s="31"/>
      <c r="I21" s="29"/>
      <c r="J21" s="32" t="s">
        <v>124</v>
      </c>
      <c r="K21" s="29"/>
      <c r="L21" s="29"/>
      <c r="M21" s="29"/>
      <c r="N21" s="29"/>
      <c r="O21" s="29"/>
      <c r="P21" s="33"/>
      <c r="Q21" s="46"/>
      <c r="R21" s="34"/>
    </row>
    <row r="22" spans="1:21" s="5" customFormat="1" ht="24.5" hidden="1" customHeight="1" x14ac:dyDescent="0.25">
      <c r="A22" s="77" t="s">
        <v>125</v>
      </c>
      <c r="B22" s="77"/>
      <c r="C22" s="77"/>
      <c r="D22" s="77"/>
      <c r="E22" s="77"/>
      <c r="F22" s="77"/>
      <c r="G22" s="78"/>
      <c r="H22" s="57" t="s">
        <v>126</v>
      </c>
      <c r="I22" s="25" t="s">
        <v>1</v>
      </c>
      <c r="J22" s="26" t="s">
        <v>28</v>
      </c>
      <c r="K22" s="25" t="s">
        <v>129</v>
      </c>
      <c r="L22" s="25" t="s">
        <v>2</v>
      </c>
      <c r="M22" s="25"/>
      <c r="N22" s="25"/>
      <c r="O22" s="25"/>
      <c r="P22" s="27"/>
      <c r="Q22" s="48"/>
      <c r="R22" s="25" t="s">
        <v>33</v>
      </c>
      <c r="U22" s="68"/>
    </row>
    <row r="23" spans="1:21" ht="30.5" hidden="1" customHeight="1" x14ac:dyDescent="0.25">
      <c r="A23" s="79" t="s">
        <v>175</v>
      </c>
      <c r="B23" s="79"/>
      <c r="C23" s="79"/>
      <c r="D23" s="79"/>
      <c r="E23" s="79"/>
      <c r="F23" s="79"/>
      <c r="G23" s="80"/>
      <c r="H23" s="58"/>
      <c r="I23" s="9" t="s">
        <v>4</v>
      </c>
      <c r="J23" s="8" t="s">
        <v>174</v>
      </c>
      <c r="K23" s="6"/>
      <c r="L23" s="6"/>
      <c r="M23" s="6"/>
      <c r="N23" s="6"/>
      <c r="O23" s="11"/>
      <c r="P23" s="11"/>
      <c r="Q23" s="47"/>
      <c r="R23" s="6"/>
      <c r="U23" s="66"/>
    </row>
    <row r="24" spans="1:21" ht="16.5" hidden="1" customHeight="1" x14ac:dyDescent="0.25">
      <c r="A24" s="79" t="s">
        <v>122</v>
      </c>
      <c r="B24" s="79"/>
      <c r="C24" s="79"/>
      <c r="D24" s="79"/>
      <c r="E24" s="79"/>
      <c r="F24" s="79"/>
      <c r="G24" s="80"/>
      <c r="H24" s="58"/>
      <c r="I24" s="9" t="s">
        <v>4</v>
      </c>
      <c r="J24" s="8" t="s">
        <v>123</v>
      </c>
      <c r="K24" s="6" t="s">
        <v>147</v>
      </c>
      <c r="L24" s="6" t="s">
        <v>44</v>
      </c>
      <c r="M24" s="6"/>
      <c r="N24" s="6"/>
      <c r="O24" s="11"/>
      <c r="P24" s="11"/>
      <c r="Q24" s="47"/>
      <c r="R24" s="6"/>
    </row>
    <row r="25" spans="1:21" ht="22.5" hidden="1" customHeight="1" x14ac:dyDescent="0.25">
      <c r="A25" s="79" t="s">
        <v>127</v>
      </c>
      <c r="B25" s="79"/>
      <c r="C25" s="79"/>
      <c r="D25" s="79"/>
      <c r="E25" s="79"/>
      <c r="F25" s="79"/>
      <c r="G25" s="80"/>
      <c r="H25" s="58"/>
      <c r="I25" s="9" t="s">
        <v>4</v>
      </c>
      <c r="J25" s="8" t="s">
        <v>120</v>
      </c>
      <c r="K25" s="6" t="s">
        <v>148</v>
      </c>
      <c r="L25" s="10"/>
      <c r="M25" s="10"/>
      <c r="N25" s="6"/>
      <c r="O25" s="11"/>
      <c r="P25" s="11"/>
      <c r="Q25" s="47"/>
      <c r="R25" s="6"/>
    </row>
    <row r="26" spans="1:21" ht="27" hidden="1" customHeight="1" x14ac:dyDescent="0.25">
      <c r="A26" s="79" t="s">
        <v>167</v>
      </c>
      <c r="B26" s="79"/>
      <c r="C26" s="79"/>
      <c r="D26" s="79"/>
      <c r="E26" s="79"/>
      <c r="F26" s="79"/>
      <c r="G26" s="80"/>
      <c r="H26" s="58"/>
      <c r="I26" s="9" t="s">
        <v>118</v>
      </c>
      <c r="J26" s="8" t="s">
        <v>121</v>
      </c>
      <c r="K26" s="6" t="s">
        <v>149</v>
      </c>
      <c r="L26" s="10"/>
      <c r="M26" s="10"/>
      <c r="N26" s="6"/>
      <c r="O26" s="11"/>
      <c r="P26" s="11"/>
      <c r="Q26" s="47"/>
      <c r="R26" s="6"/>
    </row>
    <row r="27" spans="1:21" ht="14.5" hidden="1" customHeight="1" x14ac:dyDescent="0.25">
      <c r="A27" s="79"/>
      <c r="B27" s="79"/>
      <c r="C27" s="79"/>
      <c r="D27" s="79"/>
      <c r="E27" s="79"/>
      <c r="F27" s="79"/>
      <c r="G27" s="80"/>
      <c r="H27" s="58"/>
      <c r="I27" s="9" t="s">
        <v>118</v>
      </c>
      <c r="J27" s="8" t="s">
        <v>169</v>
      </c>
      <c r="K27" s="6"/>
      <c r="L27" s="10"/>
      <c r="M27" s="10"/>
      <c r="N27" s="6"/>
      <c r="O27" s="11"/>
      <c r="P27" s="11"/>
      <c r="Q27" s="47"/>
      <c r="R27" s="6"/>
    </row>
    <row r="28" spans="1:21" ht="16.5" hidden="1" customHeight="1" x14ac:dyDescent="0.25">
      <c r="A28" s="79" t="s">
        <v>170</v>
      </c>
      <c r="B28" s="79"/>
      <c r="C28" s="79"/>
      <c r="D28" s="79"/>
      <c r="E28" s="79"/>
      <c r="F28" s="79"/>
      <c r="G28" s="80"/>
      <c r="H28" s="58"/>
      <c r="I28" s="9" t="s">
        <v>4</v>
      </c>
      <c r="J28" s="8" t="s">
        <v>29</v>
      </c>
      <c r="K28" s="6" t="s">
        <v>133</v>
      </c>
      <c r="L28" s="10"/>
      <c r="M28" s="10"/>
      <c r="N28" s="6"/>
      <c r="O28" s="11"/>
      <c r="P28" s="11"/>
      <c r="Q28" s="47"/>
      <c r="R28" s="6"/>
    </row>
    <row r="29" spans="1:21" ht="16.5" hidden="1" customHeight="1" x14ac:dyDescent="0.25">
      <c r="A29" s="79" t="s">
        <v>171</v>
      </c>
      <c r="B29" s="79"/>
      <c r="C29" s="79"/>
      <c r="D29" s="79"/>
      <c r="E29" s="79"/>
      <c r="F29" s="79"/>
      <c r="G29" s="80"/>
      <c r="H29" s="58"/>
      <c r="I29" s="9" t="s">
        <v>4</v>
      </c>
      <c r="J29" s="8" t="s">
        <v>137</v>
      </c>
      <c r="K29" s="6" t="s">
        <v>150</v>
      </c>
      <c r="L29" s="10"/>
      <c r="M29" s="10"/>
      <c r="N29" s="6"/>
      <c r="O29" s="11"/>
      <c r="P29" s="11"/>
      <c r="Q29" s="47"/>
      <c r="R29" s="6"/>
    </row>
    <row r="30" spans="1:21" ht="17" hidden="1" customHeight="1" x14ac:dyDescent="0.25">
      <c r="A30" s="79" t="s">
        <v>130</v>
      </c>
      <c r="B30" s="79"/>
      <c r="C30" s="79"/>
      <c r="D30" s="79"/>
      <c r="E30" s="79"/>
      <c r="F30" s="79"/>
      <c r="G30" s="80"/>
      <c r="H30" s="58"/>
      <c r="I30" s="9" t="s">
        <v>4</v>
      </c>
      <c r="J30" s="8" t="s">
        <v>128</v>
      </c>
      <c r="K30" s="6" t="s">
        <v>132</v>
      </c>
      <c r="L30" s="10" t="s">
        <v>112</v>
      </c>
      <c r="M30" s="10"/>
      <c r="N30" s="6"/>
      <c r="O30" s="11"/>
      <c r="P30" s="11"/>
      <c r="Q30" s="47"/>
      <c r="R30" s="6"/>
    </row>
    <row r="31" spans="1:21" ht="17" hidden="1" customHeight="1" x14ac:dyDescent="0.25">
      <c r="A31" s="79"/>
      <c r="B31" s="79"/>
      <c r="C31" s="79"/>
      <c r="D31" s="79"/>
      <c r="E31" s="79"/>
      <c r="F31" s="79"/>
      <c r="G31" s="80"/>
      <c r="H31" s="58"/>
      <c r="I31" s="9" t="s">
        <v>151</v>
      </c>
      <c r="J31" s="8" t="s">
        <v>172</v>
      </c>
      <c r="K31" s="6"/>
      <c r="L31" s="10"/>
      <c r="M31" s="10"/>
      <c r="N31" s="6"/>
      <c r="O31" s="11"/>
      <c r="P31" s="11"/>
      <c r="Q31" s="47"/>
      <c r="R31" s="6"/>
    </row>
    <row r="32" spans="1:21" ht="17" hidden="1" customHeight="1" x14ac:dyDescent="0.25">
      <c r="A32" s="79"/>
      <c r="B32" s="79"/>
      <c r="C32" s="79"/>
      <c r="D32" s="79"/>
      <c r="E32" s="79"/>
      <c r="F32" s="79"/>
      <c r="G32" s="80"/>
      <c r="H32" s="58"/>
      <c r="I32" s="9"/>
      <c r="J32" s="8" t="s">
        <v>168</v>
      </c>
      <c r="K32" s="6"/>
      <c r="L32" s="10"/>
      <c r="M32" s="10"/>
      <c r="N32" s="6"/>
      <c r="O32" s="11"/>
      <c r="P32" s="11"/>
      <c r="Q32" s="47"/>
      <c r="R32" s="6"/>
    </row>
    <row r="33" spans="1:18" ht="16.5" hidden="1" customHeight="1" x14ac:dyDescent="0.25">
      <c r="A33" s="79"/>
      <c r="B33" s="79"/>
      <c r="C33" s="79"/>
      <c r="D33" s="79"/>
      <c r="E33" s="79"/>
      <c r="F33" s="79"/>
      <c r="G33" s="80"/>
      <c r="H33" s="58"/>
      <c r="I33" s="9"/>
      <c r="J33" s="8" t="s">
        <v>131</v>
      </c>
      <c r="K33" s="6"/>
      <c r="L33" s="10"/>
      <c r="M33" s="10"/>
      <c r="N33" s="6"/>
      <c r="O33" s="11"/>
      <c r="P33" s="11"/>
      <c r="Q33" s="47"/>
      <c r="R33" s="6"/>
    </row>
    <row r="34" spans="1:18" ht="16.5" hidden="1" customHeight="1" x14ac:dyDescent="0.25">
      <c r="A34" s="79" t="s">
        <v>163</v>
      </c>
      <c r="B34" s="79"/>
      <c r="C34" s="79"/>
      <c r="D34" s="79"/>
      <c r="E34" s="79"/>
      <c r="F34" s="79"/>
      <c r="G34" s="80"/>
      <c r="H34" s="58"/>
      <c r="I34" s="9"/>
      <c r="J34" s="8" t="s">
        <v>134</v>
      </c>
      <c r="K34" s="6" t="s">
        <v>135</v>
      </c>
      <c r="L34" s="10"/>
      <c r="M34" s="10"/>
      <c r="N34" s="6"/>
      <c r="O34" s="11"/>
      <c r="P34" s="11"/>
      <c r="Q34" s="47"/>
      <c r="R34" s="6"/>
    </row>
    <row r="35" spans="1:18" ht="16.5" hidden="1" customHeight="1" x14ac:dyDescent="0.25">
      <c r="A35" s="79"/>
      <c r="B35" s="79"/>
      <c r="C35" s="79"/>
      <c r="D35" s="79"/>
      <c r="E35" s="79"/>
      <c r="F35" s="79"/>
      <c r="G35" s="80"/>
      <c r="H35" s="58"/>
      <c r="I35" s="9"/>
      <c r="J35" s="8" t="s">
        <v>136</v>
      </c>
      <c r="K35" s="6"/>
      <c r="L35" s="10"/>
      <c r="M35" s="10"/>
      <c r="N35" s="6"/>
      <c r="O35" s="11"/>
      <c r="P35" s="11"/>
      <c r="Q35" s="47"/>
      <c r="R35" s="6"/>
    </row>
    <row r="36" spans="1:18" ht="16.5" hidden="1" customHeight="1" x14ac:dyDescent="0.25">
      <c r="A36" s="79"/>
      <c r="B36" s="79"/>
      <c r="C36" s="79"/>
      <c r="D36" s="79"/>
      <c r="E36" s="79"/>
      <c r="F36" s="79"/>
      <c r="G36" s="80"/>
      <c r="H36" s="58"/>
      <c r="I36" s="9"/>
      <c r="J36" s="8" t="s">
        <v>139</v>
      </c>
      <c r="K36" s="6"/>
      <c r="L36" s="10"/>
      <c r="M36" s="10"/>
      <c r="N36" s="6"/>
      <c r="O36" s="11"/>
      <c r="P36" s="11"/>
      <c r="Q36" s="47"/>
      <c r="R36" s="6"/>
    </row>
    <row r="37" spans="1:18" ht="16.5" hidden="1" customHeight="1" x14ac:dyDescent="0.25">
      <c r="A37" s="79"/>
      <c r="B37" s="79"/>
      <c r="C37" s="79"/>
      <c r="D37" s="79"/>
      <c r="E37" s="79"/>
      <c r="F37" s="79"/>
      <c r="G37" s="80"/>
      <c r="H37" s="58"/>
      <c r="I37" s="9"/>
      <c r="J37" s="8" t="s">
        <v>164</v>
      </c>
      <c r="K37" s="6"/>
      <c r="L37" s="10"/>
      <c r="M37" s="10"/>
      <c r="N37" s="6"/>
      <c r="O37" s="11"/>
      <c r="P37" s="11"/>
      <c r="Q37" s="47"/>
      <c r="R37" s="6"/>
    </row>
    <row r="38" spans="1:18" ht="16.5" hidden="1" customHeight="1" x14ac:dyDescent="0.25">
      <c r="A38" s="79"/>
      <c r="B38" s="79"/>
      <c r="C38" s="79"/>
      <c r="D38" s="79"/>
      <c r="E38" s="79"/>
      <c r="F38" s="79"/>
      <c r="G38" s="80"/>
      <c r="H38" s="58"/>
      <c r="I38" s="9"/>
      <c r="J38" s="8" t="s">
        <v>140</v>
      </c>
      <c r="K38" s="6"/>
      <c r="L38" s="10"/>
      <c r="M38" s="10"/>
      <c r="N38" s="6"/>
      <c r="O38" s="11"/>
      <c r="P38" s="11"/>
      <c r="Q38" s="47"/>
      <c r="R38" s="6"/>
    </row>
    <row r="39" spans="1:18" ht="16.5" hidden="1" customHeight="1" x14ac:dyDescent="0.25">
      <c r="A39" s="79"/>
      <c r="B39" s="79"/>
      <c r="C39" s="79"/>
      <c r="D39" s="79"/>
      <c r="E39" s="79"/>
      <c r="F39" s="79"/>
      <c r="G39" s="80"/>
      <c r="H39" s="58"/>
      <c r="I39" s="9"/>
      <c r="J39" s="8" t="s">
        <v>141</v>
      </c>
      <c r="K39" s="6"/>
      <c r="L39" s="10"/>
      <c r="M39" s="10"/>
      <c r="N39" s="6"/>
      <c r="O39" s="11"/>
      <c r="P39" s="11"/>
      <c r="Q39" s="47"/>
      <c r="R39" s="6"/>
    </row>
    <row r="40" spans="1:18" ht="16.5" hidden="1" customHeight="1" x14ac:dyDescent="0.25">
      <c r="A40" s="79"/>
      <c r="B40" s="79"/>
      <c r="C40" s="79"/>
      <c r="D40" s="79"/>
      <c r="E40" s="79"/>
      <c r="F40" s="79"/>
      <c r="G40" s="80"/>
      <c r="H40" s="58"/>
      <c r="I40" s="9"/>
      <c r="J40" s="8" t="s">
        <v>142</v>
      </c>
      <c r="K40" s="6"/>
      <c r="L40" s="10"/>
      <c r="M40" s="10"/>
      <c r="N40" s="6"/>
      <c r="O40" s="11"/>
      <c r="P40" s="11"/>
      <c r="Q40" s="47"/>
      <c r="R40" s="6"/>
    </row>
    <row r="41" spans="1:18" ht="16.5" hidden="1" customHeight="1" x14ac:dyDescent="0.25">
      <c r="A41" s="79"/>
      <c r="B41" s="79"/>
      <c r="C41" s="79"/>
      <c r="D41" s="79"/>
      <c r="E41" s="79"/>
      <c r="F41" s="79"/>
      <c r="G41" s="80"/>
      <c r="H41" s="58"/>
      <c r="I41" s="9"/>
      <c r="J41" s="8" t="s">
        <v>143</v>
      </c>
      <c r="K41" s="6"/>
      <c r="L41" s="10"/>
      <c r="M41" s="10"/>
      <c r="N41" s="6"/>
      <c r="O41" s="11"/>
      <c r="P41" s="11"/>
      <c r="Q41" s="47"/>
      <c r="R41" s="6"/>
    </row>
    <row r="42" spans="1:18" ht="16.5" hidden="1" customHeight="1" x14ac:dyDescent="0.25">
      <c r="A42" s="79"/>
      <c r="B42" s="79"/>
      <c r="C42" s="79"/>
      <c r="D42" s="79"/>
      <c r="E42" s="79"/>
      <c r="F42" s="79"/>
      <c r="G42" s="80"/>
      <c r="H42" s="58"/>
      <c r="I42" s="9"/>
      <c r="J42" s="8" t="s">
        <v>144</v>
      </c>
      <c r="K42" s="6"/>
      <c r="L42" s="10"/>
      <c r="M42" s="10"/>
      <c r="N42" s="6"/>
      <c r="O42" s="11"/>
      <c r="P42" s="11"/>
      <c r="Q42" s="47"/>
      <c r="R42" s="6"/>
    </row>
    <row r="43" spans="1:18" ht="16.5" hidden="1" customHeight="1" x14ac:dyDescent="0.25">
      <c r="A43" s="79"/>
      <c r="B43" s="79"/>
      <c r="C43" s="79"/>
      <c r="D43" s="79"/>
      <c r="E43" s="79"/>
      <c r="F43" s="79"/>
      <c r="G43" s="80"/>
      <c r="H43" s="58"/>
      <c r="I43" s="9"/>
      <c r="J43" s="8" t="s">
        <v>145</v>
      </c>
      <c r="K43" s="6"/>
      <c r="L43" s="10"/>
      <c r="M43" s="10"/>
      <c r="N43" s="6"/>
      <c r="O43" s="11"/>
      <c r="P43" s="11"/>
      <c r="Q43" s="47"/>
      <c r="R43" s="6"/>
    </row>
    <row r="44" spans="1:18" ht="16.5" hidden="1" customHeight="1" x14ac:dyDescent="0.25">
      <c r="A44" s="79"/>
      <c r="B44" s="79"/>
      <c r="C44" s="79"/>
      <c r="D44" s="79"/>
      <c r="E44" s="79"/>
      <c r="F44" s="79"/>
      <c r="G44" s="80"/>
      <c r="H44" s="58"/>
      <c r="I44" s="9"/>
      <c r="J44" s="8" t="s">
        <v>146</v>
      </c>
      <c r="K44" s="6"/>
      <c r="L44" s="10"/>
      <c r="M44" s="10"/>
      <c r="N44" s="6"/>
      <c r="O44" s="11"/>
      <c r="P44" s="11"/>
      <c r="Q44" s="47"/>
      <c r="R44" s="6"/>
    </row>
    <row r="45" spans="1:18" ht="22.5" hidden="1" customHeight="1" x14ac:dyDescent="0.25">
      <c r="A45" s="79" t="s">
        <v>156</v>
      </c>
      <c r="B45" s="79"/>
      <c r="C45" s="79"/>
      <c r="D45" s="79"/>
      <c r="E45" s="79"/>
      <c r="F45" s="79"/>
      <c r="G45" s="80"/>
      <c r="H45" s="58"/>
      <c r="I45" s="9" t="s">
        <v>118</v>
      </c>
      <c r="J45" s="8" t="s">
        <v>117</v>
      </c>
      <c r="K45" s="7"/>
      <c r="L45" s="10"/>
      <c r="M45" s="10"/>
      <c r="N45" s="6"/>
      <c r="O45" s="11"/>
      <c r="P45" s="11"/>
      <c r="Q45" s="47"/>
      <c r="R45" s="6"/>
    </row>
    <row r="46" spans="1:18" ht="16.5" hidden="1" customHeight="1" x14ac:dyDescent="0.25">
      <c r="A46" s="79"/>
      <c r="B46" s="79"/>
      <c r="C46" s="79"/>
      <c r="D46" s="79"/>
      <c r="E46" s="79"/>
      <c r="F46" s="79"/>
      <c r="G46" s="80"/>
      <c r="H46" s="58"/>
      <c r="I46" s="9"/>
      <c r="J46" s="8"/>
      <c r="K46" s="6"/>
      <c r="L46" s="10"/>
      <c r="M46" s="10"/>
      <c r="N46" s="6"/>
      <c r="O46" s="11"/>
      <c r="P46" s="11"/>
      <c r="Q46" s="47"/>
      <c r="R46" s="6"/>
    </row>
    <row r="47" spans="1:18" s="2" customFormat="1" ht="13.5" customHeight="1" x14ac:dyDescent="0.35">
      <c r="A47" s="29"/>
      <c r="B47" s="28"/>
      <c r="C47" s="29"/>
      <c r="D47" s="30"/>
      <c r="E47" s="30"/>
      <c r="F47" s="30"/>
      <c r="G47" s="30"/>
      <c r="H47" s="31"/>
      <c r="I47" s="29"/>
      <c r="J47" s="32" t="s">
        <v>77</v>
      </c>
      <c r="K47" s="29"/>
      <c r="L47" s="29"/>
      <c r="M47" s="29"/>
      <c r="N47" s="29"/>
      <c r="O47" s="29"/>
      <c r="P47" s="33"/>
      <c r="Q47" s="46"/>
      <c r="R47" s="29"/>
    </row>
    <row r="48" spans="1:18" s="5" customFormat="1" ht="23" x14ac:dyDescent="0.25">
      <c r="A48" s="25" t="s">
        <v>57</v>
      </c>
      <c r="B48" s="25" t="s">
        <v>153</v>
      </c>
      <c r="C48" s="61" t="s">
        <v>48</v>
      </c>
      <c r="D48" s="25" t="s">
        <v>0</v>
      </c>
      <c r="E48" s="25" t="s">
        <v>59</v>
      </c>
      <c r="F48" s="25" t="s">
        <v>66</v>
      </c>
      <c r="G48" s="25" t="s">
        <v>60</v>
      </c>
      <c r="H48" s="25" t="s">
        <v>61</v>
      </c>
      <c r="I48" s="25" t="s">
        <v>1</v>
      </c>
      <c r="J48" s="26" t="s">
        <v>28</v>
      </c>
      <c r="K48" s="25" t="s">
        <v>2</v>
      </c>
      <c r="L48" s="25" t="s">
        <v>74</v>
      </c>
      <c r="M48" s="25" t="s">
        <v>157</v>
      </c>
      <c r="N48" s="25" t="s">
        <v>3</v>
      </c>
      <c r="O48" s="25" t="s">
        <v>90</v>
      </c>
      <c r="P48" s="27" t="s">
        <v>27</v>
      </c>
      <c r="Q48" s="48"/>
      <c r="R48" s="25" t="s">
        <v>33</v>
      </c>
    </row>
    <row r="49" spans="1:18" ht="34.5" x14ac:dyDescent="0.25">
      <c r="A49" s="6" t="s">
        <v>58</v>
      </c>
      <c r="B49" s="6" t="s">
        <v>7</v>
      </c>
      <c r="C49" s="6" t="s">
        <v>54</v>
      </c>
      <c r="D49" s="43">
        <v>2490000</v>
      </c>
      <c r="E49" s="62">
        <v>497697.99</v>
      </c>
      <c r="F49" s="43">
        <f>E49+D49</f>
        <v>2987697.99</v>
      </c>
      <c r="G49" s="20">
        <v>2236263.5299999998</v>
      </c>
      <c r="H49" s="19">
        <f>G49/F49</f>
        <v>0.74849048916085381</v>
      </c>
      <c r="I49" s="9" t="s">
        <v>4</v>
      </c>
      <c r="J49" s="8" t="s">
        <v>25</v>
      </c>
      <c r="K49" s="59" t="s">
        <v>8</v>
      </c>
      <c r="L49" s="10" t="s">
        <v>75</v>
      </c>
      <c r="M49" s="10" t="s">
        <v>158</v>
      </c>
      <c r="N49" s="6" t="s">
        <v>93</v>
      </c>
      <c r="O49" s="11">
        <v>45805</v>
      </c>
      <c r="P49" s="11">
        <v>45954</v>
      </c>
      <c r="Q49" s="47"/>
      <c r="R49" s="6"/>
    </row>
    <row r="50" spans="1:18" ht="40" x14ac:dyDescent="0.25">
      <c r="A50" s="6" t="s">
        <v>62</v>
      </c>
      <c r="B50" s="6" t="s">
        <v>12</v>
      </c>
      <c r="C50" s="6" t="s">
        <v>45</v>
      </c>
      <c r="D50" s="43">
        <v>957500</v>
      </c>
      <c r="E50" s="62">
        <v>-54121.21</v>
      </c>
      <c r="F50" s="43">
        <f>E50+D50</f>
        <v>903378.79</v>
      </c>
      <c r="G50" s="51">
        <v>494980.01</v>
      </c>
      <c r="H50" s="19">
        <f t="shared" ref="H50:H58" si="4">G50/F50</f>
        <v>0.54792077861380828</v>
      </c>
      <c r="I50" s="9" t="s">
        <v>4</v>
      </c>
      <c r="J50" s="7" t="s">
        <v>187</v>
      </c>
      <c r="K50" s="59" t="s">
        <v>13</v>
      </c>
      <c r="L50" s="10" t="s">
        <v>76</v>
      </c>
      <c r="M50" s="10" t="s">
        <v>158</v>
      </c>
      <c r="N50" s="6" t="s">
        <v>93</v>
      </c>
      <c r="O50" s="11">
        <v>45436</v>
      </c>
      <c r="P50" s="11">
        <v>46013</v>
      </c>
      <c r="Q50" s="47"/>
      <c r="R50" s="6"/>
    </row>
    <row r="51" spans="1:18" ht="40.5" x14ac:dyDescent="0.25">
      <c r="A51" s="6" t="s">
        <v>63</v>
      </c>
      <c r="B51" s="6" t="s">
        <v>9</v>
      </c>
      <c r="C51" s="6" t="s">
        <v>38</v>
      </c>
      <c r="D51" s="43">
        <v>438000</v>
      </c>
      <c r="E51" s="62">
        <v>0</v>
      </c>
      <c r="F51" s="43">
        <f t="shared" ref="F51:F58" si="5">E51+D51</f>
        <v>438000</v>
      </c>
      <c r="G51" s="51">
        <v>0</v>
      </c>
      <c r="H51" s="19">
        <f t="shared" si="4"/>
        <v>0</v>
      </c>
      <c r="I51" s="9" t="s">
        <v>4</v>
      </c>
      <c r="J51" s="8" t="s">
        <v>188</v>
      </c>
      <c r="K51" s="59" t="s">
        <v>152</v>
      </c>
      <c r="L51" s="10" t="s">
        <v>186</v>
      </c>
      <c r="M51" s="10" t="s">
        <v>158</v>
      </c>
      <c r="N51" s="6" t="s">
        <v>92</v>
      </c>
      <c r="O51" s="11">
        <v>45436</v>
      </c>
      <c r="P51" s="11">
        <v>45800</v>
      </c>
      <c r="Q51" s="47"/>
      <c r="R51" s="6"/>
    </row>
    <row r="52" spans="1:18" ht="40" x14ac:dyDescent="0.25">
      <c r="A52" s="6" t="s">
        <v>64</v>
      </c>
      <c r="B52" s="6" t="s">
        <v>10</v>
      </c>
      <c r="C52" s="6" t="s">
        <v>34</v>
      </c>
      <c r="D52" s="43">
        <v>5945960.7400000002</v>
      </c>
      <c r="E52" s="62">
        <f>2515910.49-2534798.73</f>
        <v>-18888.239999999758</v>
      </c>
      <c r="F52" s="43">
        <f t="shared" si="5"/>
        <v>5927072.5</v>
      </c>
      <c r="G52" s="51">
        <v>863245.55</v>
      </c>
      <c r="H52" s="19">
        <f t="shared" si="4"/>
        <v>0.14564450662616327</v>
      </c>
      <c r="I52" s="9" t="s">
        <v>4</v>
      </c>
      <c r="J52" s="8" t="s">
        <v>189</v>
      </c>
      <c r="K52" s="59" t="s">
        <v>11</v>
      </c>
      <c r="L52" s="10" t="s">
        <v>75</v>
      </c>
      <c r="M52" s="10" t="s">
        <v>158</v>
      </c>
      <c r="N52" s="6" t="s">
        <v>92</v>
      </c>
      <c r="O52" s="11">
        <v>45421</v>
      </c>
      <c r="P52" s="11">
        <v>46029</v>
      </c>
      <c r="Q52" s="47"/>
      <c r="R52" s="6" t="s">
        <v>98</v>
      </c>
    </row>
    <row r="53" spans="1:18" ht="40" x14ac:dyDescent="0.25">
      <c r="A53" s="6" t="s">
        <v>65</v>
      </c>
      <c r="B53" s="6" t="s">
        <v>14</v>
      </c>
      <c r="C53" s="6" t="s">
        <v>35</v>
      </c>
      <c r="D53" s="43">
        <f>360996.79</f>
        <v>360996.79</v>
      </c>
      <c r="E53" s="62">
        <f>184976.35-114607.85</f>
        <v>70368.5</v>
      </c>
      <c r="F53" s="43">
        <f t="shared" si="5"/>
        <v>431365.29</v>
      </c>
      <c r="G53" s="51">
        <v>0</v>
      </c>
      <c r="H53" s="19">
        <f t="shared" si="4"/>
        <v>0</v>
      </c>
      <c r="I53" s="9" t="s">
        <v>4</v>
      </c>
      <c r="J53" s="7" t="s">
        <v>190</v>
      </c>
      <c r="K53" s="59" t="s">
        <v>15</v>
      </c>
      <c r="L53" s="10" t="s">
        <v>75</v>
      </c>
      <c r="M53" s="10" t="s">
        <v>158</v>
      </c>
      <c r="N53" s="6" t="s">
        <v>92</v>
      </c>
      <c r="O53" s="11">
        <v>45411</v>
      </c>
      <c r="P53" s="11">
        <v>45805</v>
      </c>
      <c r="Q53" s="47"/>
      <c r="R53" s="6"/>
    </row>
    <row r="54" spans="1:18" ht="40" x14ac:dyDescent="0.25">
      <c r="A54" s="6" t="s">
        <v>67</v>
      </c>
      <c r="B54" s="6" t="s">
        <v>16</v>
      </c>
      <c r="C54" s="6" t="s">
        <v>36</v>
      </c>
      <c r="D54" s="43">
        <v>1060000</v>
      </c>
      <c r="E54" s="62">
        <f>381222.61-221298.8</f>
        <v>159923.81</v>
      </c>
      <c r="F54" s="43">
        <f t="shared" si="5"/>
        <v>1219923.81</v>
      </c>
      <c r="G54" s="51">
        <v>362576.65</v>
      </c>
      <c r="H54" s="19">
        <f t="shared" si="4"/>
        <v>0.2972125365763621</v>
      </c>
      <c r="I54" s="9" t="s">
        <v>4</v>
      </c>
      <c r="J54" s="7" t="s">
        <v>191</v>
      </c>
      <c r="K54" s="59" t="s">
        <v>17</v>
      </c>
      <c r="L54" s="10" t="s">
        <v>68</v>
      </c>
      <c r="M54" s="10" t="s">
        <v>158</v>
      </c>
      <c r="N54" s="6" t="s">
        <v>92</v>
      </c>
      <c r="O54" s="11">
        <v>45411</v>
      </c>
      <c r="P54" s="11">
        <v>45800</v>
      </c>
      <c r="Q54" s="47"/>
      <c r="R54" s="6" t="s">
        <v>99</v>
      </c>
    </row>
    <row r="55" spans="1:18" ht="34" customHeight="1" x14ac:dyDescent="0.25">
      <c r="A55" s="6" t="s">
        <v>69</v>
      </c>
      <c r="B55" s="6" t="s">
        <v>18</v>
      </c>
      <c r="C55" s="6" t="s">
        <v>37</v>
      </c>
      <c r="D55" s="43">
        <v>7499000</v>
      </c>
      <c r="E55" s="62">
        <v>1650201.35</v>
      </c>
      <c r="F55" s="43">
        <f t="shared" si="5"/>
        <v>9149201.3499999996</v>
      </c>
      <c r="G55" s="51">
        <v>3053345.88</v>
      </c>
      <c r="H55" s="19">
        <f t="shared" si="4"/>
        <v>0.33372813245606403</v>
      </c>
      <c r="I55" s="9" t="s">
        <v>4</v>
      </c>
      <c r="J55" s="7" t="s">
        <v>192</v>
      </c>
      <c r="K55" s="59" t="s">
        <v>19</v>
      </c>
      <c r="L55" s="10" t="s">
        <v>68</v>
      </c>
      <c r="M55" s="10" t="s">
        <v>158</v>
      </c>
      <c r="N55" s="6" t="s">
        <v>92</v>
      </c>
      <c r="O55" s="11">
        <v>45440</v>
      </c>
      <c r="P55" s="11">
        <v>45865</v>
      </c>
      <c r="Q55" s="47"/>
      <c r="R55" s="6" t="s">
        <v>100</v>
      </c>
    </row>
    <row r="56" spans="1:18" ht="23" x14ac:dyDescent="0.25">
      <c r="A56" s="6" t="s">
        <v>70</v>
      </c>
      <c r="B56" s="6" t="s">
        <v>20</v>
      </c>
      <c r="C56" s="6" t="s">
        <v>54</v>
      </c>
      <c r="D56" s="43">
        <v>4653930.82</v>
      </c>
      <c r="E56" s="62">
        <v>1124840.8600000001</v>
      </c>
      <c r="F56" s="43">
        <f t="shared" si="5"/>
        <v>5778771.6800000006</v>
      </c>
      <c r="G56" s="51">
        <v>5761585.7000000002</v>
      </c>
      <c r="H56" s="19">
        <f t="shared" si="4"/>
        <v>0.99702601505100463</v>
      </c>
      <c r="I56" s="9" t="s">
        <v>4</v>
      </c>
      <c r="J56" s="7" t="s">
        <v>26</v>
      </c>
      <c r="K56" s="59" t="s">
        <v>5</v>
      </c>
      <c r="L56" s="10" t="s">
        <v>75</v>
      </c>
      <c r="M56" s="10" t="s">
        <v>158</v>
      </c>
      <c r="N56" s="6" t="s">
        <v>94</v>
      </c>
      <c r="O56" s="11">
        <v>45303</v>
      </c>
      <c r="P56" s="11">
        <v>45848</v>
      </c>
      <c r="Q56" s="47"/>
      <c r="R56" s="6"/>
    </row>
    <row r="57" spans="1:18" ht="21.5" customHeight="1" x14ac:dyDescent="0.25">
      <c r="A57" s="13" t="s">
        <v>72</v>
      </c>
      <c r="B57" s="13" t="s">
        <v>21</v>
      </c>
      <c r="C57" s="13" t="s">
        <v>54</v>
      </c>
      <c r="D57" s="76">
        <v>857188.13</v>
      </c>
      <c r="E57" s="63">
        <v>208936.66</v>
      </c>
      <c r="F57" s="43">
        <f t="shared" si="5"/>
        <v>1066124.79</v>
      </c>
      <c r="G57" s="21">
        <v>989648.46</v>
      </c>
      <c r="H57" s="23">
        <f t="shared" si="4"/>
        <v>0.92826699958829395</v>
      </c>
      <c r="I57" s="16" t="s">
        <v>4</v>
      </c>
      <c r="J57" s="14" t="s">
        <v>71</v>
      </c>
      <c r="K57" s="59" t="s">
        <v>5</v>
      </c>
      <c r="L57" s="10" t="s">
        <v>75</v>
      </c>
      <c r="M57" s="10" t="s">
        <v>158</v>
      </c>
      <c r="N57" s="13" t="s">
        <v>95</v>
      </c>
      <c r="O57" s="11">
        <v>45251</v>
      </c>
      <c r="P57" s="18">
        <v>45826</v>
      </c>
      <c r="Q57" s="47"/>
      <c r="R57" s="13"/>
    </row>
    <row r="58" spans="1:18" ht="34.5" x14ac:dyDescent="0.25">
      <c r="A58" s="13" t="s">
        <v>73</v>
      </c>
      <c r="B58" s="13" t="s">
        <v>23</v>
      </c>
      <c r="C58" s="13" t="s">
        <v>54</v>
      </c>
      <c r="D58" s="44">
        <v>2458471.3199999998</v>
      </c>
      <c r="E58" s="64">
        <v>466125.75</v>
      </c>
      <c r="F58" s="44">
        <f t="shared" si="5"/>
        <v>2924597.07</v>
      </c>
      <c r="G58" s="22">
        <f>2805401.37</f>
        <v>2805401.37</v>
      </c>
      <c r="H58" s="23">
        <f t="shared" si="4"/>
        <v>0.95924371899887062</v>
      </c>
      <c r="I58" s="16" t="s">
        <v>6</v>
      </c>
      <c r="J58" s="15" t="s">
        <v>24</v>
      </c>
      <c r="K58" s="60" t="s">
        <v>22</v>
      </c>
      <c r="L58" s="17" t="s">
        <v>75</v>
      </c>
      <c r="M58" s="17" t="s">
        <v>158</v>
      </c>
      <c r="N58" s="13" t="s">
        <v>96</v>
      </c>
      <c r="O58" s="18">
        <v>45253</v>
      </c>
      <c r="P58" s="18">
        <v>45991</v>
      </c>
      <c r="Q58" s="47"/>
      <c r="R58" s="13"/>
    </row>
    <row r="60" spans="1:18" ht="11.5" customHeight="1" x14ac:dyDescent="0.25">
      <c r="H60" s="24"/>
      <c r="J60" s="55"/>
    </row>
    <row r="61" spans="1:18" ht="11.5" customHeight="1" x14ac:dyDescent="0.25">
      <c r="J61" s="55"/>
    </row>
    <row r="62" spans="1:18" ht="11.5" customHeight="1" x14ac:dyDescent="0.25">
      <c r="F62" s="56"/>
      <c r="J62" s="55"/>
    </row>
    <row r="63" spans="1:18" ht="11.5" customHeight="1" x14ac:dyDescent="0.25">
      <c r="J63" s="55"/>
    </row>
    <row r="64" spans="1:18" ht="11.5" customHeight="1" x14ac:dyDescent="0.25">
      <c r="J64" s="55"/>
    </row>
    <row r="65" spans="10:10" ht="11.5" customHeight="1" x14ac:dyDescent="0.25">
      <c r="J65" s="55"/>
    </row>
    <row r="66" spans="10:10" ht="11.5" customHeight="1" x14ac:dyDescent="0.25">
      <c r="J66" s="55"/>
    </row>
    <row r="67" spans="10:10" ht="11.5" customHeight="1" x14ac:dyDescent="0.25">
      <c r="J67" s="55"/>
    </row>
    <row r="68" spans="10:10" ht="11.5" customHeight="1" x14ac:dyDescent="0.25">
      <c r="J68" s="55"/>
    </row>
    <row r="69" spans="10:10" ht="11.5" customHeight="1" x14ac:dyDescent="0.25">
      <c r="J69" s="55"/>
    </row>
    <row r="70" spans="10:10" ht="11.5" customHeight="1" x14ac:dyDescent="0.25">
      <c r="J70" s="55"/>
    </row>
    <row r="71" spans="10:10" ht="11.5" customHeight="1" x14ac:dyDescent="0.25">
      <c r="J71" s="55"/>
    </row>
    <row r="72" spans="10:10" ht="11.5" customHeight="1" x14ac:dyDescent="0.25">
      <c r="J72" s="55"/>
    </row>
    <row r="73" spans="10:10" ht="11.5" customHeight="1" x14ac:dyDescent="0.25">
      <c r="J73" s="55"/>
    </row>
    <row r="74" spans="10:10" ht="11.5" customHeight="1" x14ac:dyDescent="0.25">
      <c r="J74" s="55"/>
    </row>
    <row r="75" spans="10:10" ht="11.5" customHeight="1" x14ac:dyDescent="0.25">
      <c r="J75" s="55"/>
    </row>
    <row r="76" spans="10:10" ht="11.5" customHeight="1" x14ac:dyDescent="0.25">
      <c r="J76" s="55"/>
    </row>
    <row r="77" spans="10:10" ht="11.5" customHeight="1" x14ac:dyDescent="0.25">
      <c r="J77" s="55"/>
    </row>
    <row r="78" spans="10:10" ht="11.5" customHeight="1" x14ac:dyDescent="0.25">
      <c r="J78" s="55"/>
    </row>
    <row r="79" spans="10:10" ht="11.5" customHeight="1" x14ac:dyDescent="0.25">
      <c r="J79" s="55"/>
    </row>
    <row r="80" spans="10:10" ht="11.5" customHeight="1" x14ac:dyDescent="0.25">
      <c r="J80" s="55"/>
    </row>
  </sheetData>
  <mergeCells count="29">
    <mergeCell ref="N2:P3"/>
    <mergeCell ref="J2:J3"/>
    <mergeCell ref="D19:F19"/>
    <mergeCell ref="D20:F20"/>
    <mergeCell ref="A46:G46"/>
    <mergeCell ref="A44:G44"/>
    <mergeCell ref="A28:G28"/>
    <mergeCell ref="A26:G26"/>
    <mergeCell ref="A25:G25"/>
    <mergeCell ref="A40:G40"/>
    <mergeCell ref="A43:G43"/>
    <mergeCell ref="A45:G45"/>
    <mergeCell ref="A35:G35"/>
    <mergeCell ref="A36:G36"/>
    <mergeCell ref="A37:G37"/>
    <mergeCell ref="A38:G38"/>
    <mergeCell ref="A39:G39"/>
    <mergeCell ref="A41:G41"/>
    <mergeCell ref="A42:G42"/>
    <mergeCell ref="A27:G27"/>
    <mergeCell ref="A22:G22"/>
    <mergeCell ref="A34:G34"/>
    <mergeCell ref="A33:G33"/>
    <mergeCell ref="A32:G32"/>
    <mergeCell ref="A31:G31"/>
    <mergeCell ref="A30:G30"/>
    <mergeCell ref="A29:G29"/>
    <mergeCell ref="A23:G23"/>
    <mergeCell ref="A24:G24"/>
  </mergeCells>
  <pageMargins left="0.19685039370078741" right="0.19685039370078741" top="0.78740157480314965" bottom="0.19685039370078741" header="0.51181102362204722" footer="3.937007874015748E-2"/>
  <pageSetup paperSize="8" scale="90" fitToHeight="2" orientation="landscape" r:id="rId1"/>
  <headerFooter>
    <oddFooter>Página &amp;P de &amp;N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17"/>
  <sheetViews>
    <sheetView zoomScale="130" zoomScaleNormal="130" workbookViewId="0">
      <selection activeCell="F16" sqref="F16"/>
    </sheetView>
  </sheetViews>
  <sheetFormatPr defaultRowHeight="20" customHeight="1" x14ac:dyDescent="0.35"/>
  <cols>
    <col min="1" max="1" width="13" bestFit="1" customWidth="1"/>
    <col min="2" max="2" width="5.36328125" customWidth="1"/>
    <col min="3" max="3" width="63.81640625" customWidth="1"/>
  </cols>
  <sheetData>
    <row r="1" spans="1:3" ht="20" customHeight="1" x14ac:dyDescent="0.35">
      <c r="A1" s="43">
        <v>132458.28</v>
      </c>
      <c r="B1" s="9" t="s">
        <v>4</v>
      </c>
      <c r="C1" s="8" t="s">
        <v>88</v>
      </c>
    </row>
    <row r="2" spans="1:3" ht="20" customHeight="1" x14ac:dyDescent="0.35">
      <c r="A2" s="43">
        <v>292500</v>
      </c>
      <c r="B2" s="9" t="s">
        <v>4</v>
      </c>
      <c r="C2" s="8" t="s">
        <v>89</v>
      </c>
    </row>
    <row r="3" spans="1:3" ht="20" customHeight="1" x14ac:dyDescent="0.35">
      <c r="A3" s="43">
        <v>1098447.43</v>
      </c>
      <c r="B3" s="9" t="s">
        <v>4</v>
      </c>
      <c r="C3" s="8" t="s">
        <v>31</v>
      </c>
    </row>
    <row r="4" spans="1:3" ht="20" customHeight="1" x14ac:dyDescent="0.35">
      <c r="A4" s="43">
        <v>1400000</v>
      </c>
      <c r="B4" s="9" t="s">
        <v>4</v>
      </c>
      <c r="C4" s="8" t="s">
        <v>79</v>
      </c>
    </row>
    <row r="5" spans="1:3" ht="20" customHeight="1" x14ac:dyDescent="0.35">
      <c r="A5" s="43">
        <v>4581978.03</v>
      </c>
      <c r="B5" s="9" t="s">
        <v>4</v>
      </c>
      <c r="C5" s="8" t="s">
        <v>47</v>
      </c>
    </row>
    <row r="6" spans="1:3" ht="20" customHeight="1" x14ac:dyDescent="0.35">
      <c r="A6" s="43">
        <v>400000</v>
      </c>
      <c r="B6" s="9" t="s">
        <v>4</v>
      </c>
      <c r="C6" s="8" t="s">
        <v>105</v>
      </c>
    </row>
    <row r="7" spans="1:3" ht="20" customHeight="1" x14ac:dyDescent="0.35">
      <c r="A7" s="43">
        <v>2641704.71</v>
      </c>
      <c r="B7" s="9" t="s">
        <v>4</v>
      </c>
      <c r="C7" s="8" t="s">
        <v>51</v>
      </c>
    </row>
    <row r="8" spans="1:3" ht="20" customHeight="1" x14ac:dyDescent="0.35">
      <c r="A8" s="69">
        <v>1477505.59</v>
      </c>
      <c r="B8" s="9" t="s">
        <v>4</v>
      </c>
      <c r="C8" s="8" t="s">
        <v>110</v>
      </c>
    </row>
    <row r="9" spans="1:3" ht="20" customHeight="1" x14ac:dyDescent="0.35">
      <c r="A9" s="69">
        <v>1312436.3400000001</v>
      </c>
      <c r="B9" s="9" t="s">
        <v>4</v>
      </c>
      <c r="C9" s="8" t="s">
        <v>182</v>
      </c>
    </row>
    <row r="10" spans="1:3" ht="20" customHeight="1" x14ac:dyDescent="0.35">
      <c r="A10" s="70">
        <f>SUM(A1:A9)</f>
        <v>13337030.379999999</v>
      </c>
      <c r="B10" s="84"/>
      <c r="C10" s="85"/>
    </row>
    <row r="11" spans="1:3" ht="11.5" customHeight="1" x14ac:dyDescent="0.35">
      <c r="A11" s="71"/>
      <c r="B11" s="72"/>
      <c r="C11" s="73"/>
    </row>
    <row r="12" spans="1:3" ht="20" customHeight="1" x14ac:dyDescent="0.35">
      <c r="A12" s="44">
        <v>130000</v>
      </c>
      <c r="B12" s="16" t="s">
        <v>6</v>
      </c>
      <c r="C12" s="15" t="s">
        <v>49</v>
      </c>
    </row>
    <row r="13" spans="1:3" ht="20" customHeight="1" x14ac:dyDescent="0.35">
      <c r="A13" s="44">
        <v>119900</v>
      </c>
      <c r="B13" s="16" t="s">
        <v>6</v>
      </c>
      <c r="C13" s="15" t="s">
        <v>50</v>
      </c>
    </row>
    <row r="14" spans="1:3" ht="20" customHeight="1" x14ac:dyDescent="0.35">
      <c r="A14" s="44">
        <v>575500</v>
      </c>
      <c r="B14" s="16" t="s">
        <v>6</v>
      </c>
      <c r="C14" s="15" t="s">
        <v>138</v>
      </c>
    </row>
    <row r="15" spans="1:3" ht="20" customHeight="1" x14ac:dyDescent="0.35">
      <c r="A15" s="44">
        <v>642500</v>
      </c>
      <c r="B15" s="16" t="s">
        <v>6</v>
      </c>
      <c r="C15" s="15" t="s">
        <v>24</v>
      </c>
    </row>
    <row r="16" spans="1:3" ht="26" customHeight="1" x14ac:dyDescent="0.35">
      <c r="A16" s="69">
        <v>2493468.63</v>
      </c>
      <c r="B16" s="16" t="s">
        <v>6</v>
      </c>
      <c r="C16" s="15" t="s">
        <v>176</v>
      </c>
    </row>
    <row r="17" spans="1:3" ht="20" customHeight="1" x14ac:dyDescent="0.35">
      <c r="A17" s="74">
        <f>SUM(A12:A16)</f>
        <v>3961368.63</v>
      </c>
      <c r="B17" s="86"/>
      <c r="C17" s="87"/>
    </row>
  </sheetData>
  <mergeCells count="2">
    <mergeCell ref="B10:C10"/>
    <mergeCell ref="B17:C17"/>
  </mergeCells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2</vt:i4>
      </vt:variant>
    </vt:vector>
  </HeadingPairs>
  <TitlesOfParts>
    <vt:vector size="4" baseType="lpstr">
      <vt:lpstr>Andamento</vt:lpstr>
      <vt:lpstr>Plan1</vt:lpstr>
      <vt:lpstr>Andamento!Area_de_impressao</vt:lpstr>
      <vt:lpstr>Andamento!Titulos_de_impressao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2025-08-19T17:36:49Z</cp:lastPrinted>
  <dcterms:created xsi:type="dcterms:W3CDTF">2025-01-06T14:09:58Z</dcterms:created>
  <dcterms:modified xsi:type="dcterms:W3CDTF">2025-09-10T20:52:24Z</dcterms:modified>
</cp:coreProperties>
</file>